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161" windowWidth="12120" windowHeight="7425" tabRatio="880" activeTab="0"/>
  </bookViews>
  <sheets>
    <sheet name="TABLE-1" sheetId="1" r:id="rId1"/>
    <sheet name="TABLE-2" sheetId="2" r:id="rId2"/>
    <sheet name="TABLE-2B" sheetId="3" r:id="rId3"/>
    <sheet name="TABLE-3" sheetId="4" r:id="rId4"/>
    <sheet name="TABLE-4" sheetId="5" r:id="rId5"/>
    <sheet name="TABLE-5" sheetId="6" r:id="rId6"/>
    <sheet name="TABLE-6" sheetId="7" r:id="rId7"/>
    <sheet name="TABLE-80" sheetId="8" r:id="rId8"/>
    <sheet name="TABLE-81" sheetId="9" r:id="rId9"/>
    <sheet name="TABLE-82" sheetId="10" r:id="rId10"/>
    <sheet name="TABLE-36" sheetId="11" r:id="rId11"/>
    <sheet name="TABLE-79" sheetId="12" r:id="rId12"/>
    <sheet name="TABLE-23" sheetId="13" r:id="rId13"/>
    <sheet name="TABLE-23A" sheetId="14" r:id="rId14"/>
    <sheet name="TABLE-8A" sheetId="15" r:id="rId15"/>
    <sheet name="TABLE-8B" sheetId="16" r:id="rId16"/>
    <sheet name="TABLE-37 (2)" sheetId="17" r:id="rId17"/>
    <sheet name="PMEGP" sheetId="18" r:id="rId18"/>
    <sheet name="TABLE-55" sheetId="19" r:id="rId19"/>
    <sheet name="TABLE-71" sheetId="20" r:id="rId20"/>
    <sheet name="TABLE-59" sheetId="21" r:id="rId21"/>
    <sheet name="TABLE-14" sheetId="22" r:id="rId22"/>
    <sheet name="TABLE-17" sheetId="23" r:id="rId23"/>
    <sheet name="TABLE-18" sheetId="24" r:id="rId24"/>
    <sheet name="TABLE-20" sheetId="25" r:id="rId25"/>
    <sheet name="TABLE-20A" sheetId="26" r:id="rId26"/>
    <sheet name="TABLE-75" sheetId="27" r:id="rId27"/>
    <sheet name="TABLE-76" sheetId="28" r:id="rId28"/>
    <sheet name="TABLE-36 (2)" sheetId="29" r:id="rId29"/>
    <sheet name="TABLE-72" sheetId="30" r:id="rId30"/>
    <sheet name="TABLE-73" sheetId="31" r:id="rId31"/>
    <sheet name="TABLE-31" sheetId="32" r:id="rId32"/>
    <sheet name="TABLE-35" sheetId="33" r:id="rId33"/>
    <sheet name="TABLE-32" sheetId="34" r:id="rId34"/>
    <sheet name="TABLE-26 " sheetId="35" r:id="rId35"/>
    <sheet name="TABLE-61" sheetId="36" r:id="rId36"/>
    <sheet name="hindi " sheetId="37" r:id="rId37"/>
    <sheet name="Sheet3" sheetId="38" r:id="rId38"/>
    <sheet name="TABLE 12 FI" sheetId="39" r:id="rId39"/>
  </sheets>
  <definedNames>
    <definedName name="_xlnm.Print_Area" localSheetId="36">'hindi '!$A$3:$G$50</definedName>
    <definedName name="_xlnm.Print_Area" localSheetId="17">'PMEGP'!$A$1:$O$71</definedName>
    <definedName name="_xlnm.Print_Area" localSheetId="38">'TABLE 12 FI'!$A$1:$AZ$32</definedName>
    <definedName name="_xlnm.Print_Area" localSheetId="0">'TABLE-1'!$A$1:$H$68</definedName>
    <definedName name="_xlnm.Print_Area" localSheetId="21">'TABLE-14'!$A$1:$I$69</definedName>
    <definedName name="_xlnm.Print_Area" localSheetId="22">'TABLE-17'!$A$1:$N$69</definedName>
    <definedName name="_xlnm.Print_Area" localSheetId="23">'TABLE-18'!$A$1:$N$69</definedName>
    <definedName name="_xlnm.Print_Area" localSheetId="1">'TABLE-2'!$A$1:$L$66</definedName>
    <definedName name="_xlnm.Print_Area" localSheetId="24">'TABLE-20'!$A$1:$P$66</definedName>
    <definedName name="_xlnm.Print_Area" localSheetId="25">'TABLE-20A'!$A$1:$P$68</definedName>
    <definedName name="_xlnm.Print_Area" localSheetId="12">'TABLE-23'!$A$1:$N$67</definedName>
    <definedName name="_xlnm.Print_Area" localSheetId="13">'TABLE-23A'!$A$1:$N$67</definedName>
    <definedName name="_xlnm.Print_Area" localSheetId="34">'TABLE-26 '!$A$1:$N$70</definedName>
    <definedName name="_xlnm.Print_Area" localSheetId="2">'TABLE-2B'!$A$1:$J$68</definedName>
    <definedName name="_xlnm.Print_Area" localSheetId="3">'TABLE-3'!$A$1:$J$68</definedName>
    <definedName name="_xlnm.Print_Area" localSheetId="31">'TABLE-31'!$A$1:$N$66</definedName>
    <definedName name="_xlnm.Print_Area" localSheetId="33">'TABLE-32'!$A$1:$R$69</definedName>
    <definedName name="_xlnm.Print_Area" localSheetId="32">'TABLE-35'!$A$1:$P$67</definedName>
    <definedName name="_xlnm.Print_Area" localSheetId="10">'TABLE-36'!$A$1:$W$68</definedName>
    <definedName name="_xlnm.Print_Area" localSheetId="28">'TABLE-36 (2)'!$A$1:$T$67</definedName>
    <definedName name="_xlnm.Print_Area" localSheetId="16">'TABLE-37 (2)'!$A$1:$T$68</definedName>
    <definedName name="_xlnm.Print_Area" localSheetId="4">'TABLE-4'!$A$1:$N$70</definedName>
    <definedName name="_xlnm.Print_Area" localSheetId="5">'TABLE-5'!$A$1:$H$68</definedName>
    <definedName name="_xlnm.Print_Area" localSheetId="18">'TABLE-55'!$A$1:$O$69</definedName>
    <definedName name="_xlnm.Print_Area" localSheetId="20">'TABLE-59'!$A$1:$J$68</definedName>
    <definedName name="_xlnm.Print_Area" localSheetId="6">'TABLE-6'!$A$1:$V$74</definedName>
    <definedName name="_xlnm.Print_Area" localSheetId="35">'TABLE-61'!$A$1:$G$47</definedName>
    <definedName name="_xlnm.Print_Area" localSheetId="19">'TABLE-71'!$A$1:$O$70</definedName>
    <definedName name="_xlnm.Print_Area" localSheetId="29">'TABLE-72'!$A$1:$G$65</definedName>
    <definedName name="_xlnm.Print_Area" localSheetId="30">'TABLE-73'!$A$1:$L$67</definedName>
    <definedName name="_xlnm.Print_Area" localSheetId="26">'TABLE-75'!$A$1:$P$65</definedName>
    <definedName name="_xlnm.Print_Area" localSheetId="27">'TABLE-76'!$A$1:$P$65</definedName>
    <definedName name="_xlnm.Print_Area" localSheetId="11">'TABLE-79'!$A$1:$N$65</definedName>
    <definedName name="_xlnm.Print_Area" localSheetId="7">'TABLE-80'!$A$1:$N$65</definedName>
    <definedName name="_xlnm.Print_Area" localSheetId="8">'TABLE-81'!$A$1:$N$65</definedName>
    <definedName name="_xlnm.Print_Area" localSheetId="9">'TABLE-82'!$A$1:$AA$65</definedName>
    <definedName name="_xlnm.Print_Area" localSheetId="14">'TABLE-8A'!$A$1:$K$69</definedName>
    <definedName name="_xlnm.Print_Area" localSheetId="15">'TABLE-8B'!$A$1:$N$70</definedName>
    <definedName name="_xlnm.Print_Titles" localSheetId="38">'TABLE 12 FI'!$A:$B,'TABLE 12 FI'!$2:$2</definedName>
  </definedNames>
  <calcPr fullCalcOnLoad="1"/>
</workbook>
</file>

<file path=xl/sharedStrings.xml><?xml version="1.0" encoding="utf-8"?>
<sst xmlns="http://schemas.openxmlformats.org/spreadsheetml/2006/main" count="4033" uniqueCount="556">
  <si>
    <t>RURAL</t>
  </si>
  <si>
    <t>SEMI URBAN</t>
  </si>
  <si>
    <t>URBAN</t>
  </si>
  <si>
    <t>TOTAL</t>
  </si>
  <si>
    <t>Sr.</t>
  </si>
  <si>
    <t>NAME OF THE BANK</t>
  </si>
  <si>
    <t>No.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</si>
  <si>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</si>
  <si>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</si>
  <si>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</si>
  <si>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</si>
  <si>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</si>
  <si>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</si>
  <si>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</si>
  <si>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Dena Bank</t>
  </si>
  <si>
    <t>Indian Bank</t>
  </si>
  <si>
    <t>Indian Overseas Bank</t>
  </si>
  <si>
    <t>O.Bank of Commerce</t>
  </si>
  <si>
    <t>State Bank of India</t>
  </si>
  <si>
    <t>United Bank of India</t>
  </si>
  <si>
    <t>Uco Bank</t>
  </si>
  <si>
    <t>Union Bank of India</t>
  </si>
  <si>
    <t>S.B. of Travancore</t>
  </si>
  <si>
    <t>S.B. of Hyderabad</t>
  </si>
  <si>
    <t>The J. &amp; K. Bank</t>
  </si>
  <si>
    <t>Sharda RRB</t>
  </si>
  <si>
    <t>Vidisha Bhopal RRB</t>
  </si>
  <si>
    <t>Rewa Sidhi RRB</t>
  </si>
  <si>
    <t>Mahakaushal RRB</t>
  </si>
  <si>
    <t>M.P.Co-Operative Bank</t>
  </si>
  <si>
    <t>GRAND TOTAL</t>
  </si>
  <si>
    <t xml:space="preserve"> </t>
  </si>
  <si>
    <t xml:space="preserve">                 DEPOSITS     </t>
  </si>
  <si>
    <t xml:space="preserve">               ADVANCES           </t>
  </si>
  <si>
    <t xml:space="preserve">             C.D.RATIO %     </t>
  </si>
  <si>
    <t>BRANCHES</t>
  </si>
  <si>
    <t>SEM-URB</t>
  </si>
  <si>
    <t xml:space="preserve">               DEPOSITS   </t>
  </si>
  <si>
    <t xml:space="preserve">               ADVANCES   </t>
  </si>
  <si>
    <t xml:space="preserve">             C.D.RATIO %</t>
  </si>
  <si>
    <t>DEPOSITS</t>
  </si>
  <si>
    <t>ADVANCES</t>
  </si>
  <si>
    <t>CD RATIO</t>
  </si>
  <si>
    <t>BONDS</t>
  </si>
  <si>
    <t>DEBENTURES</t>
  </si>
  <si>
    <t>OTHERS</t>
  </si>
  <si>
    <t>INVESTMENTS</t>
  </si>
  <si>
    <t xml:space="preserve">CREDIT+INV. TO </t>
  </si>
  <si>
    <t>INVESTMENT</t>
  </si>
  <si>
    <t xml:space="preserve"> + ADVANCES</t>
  </si>
  <si>
    <t>DEPOSIT RATIO</t>
  </si>
  <si>
    <t>NO. OF</t>
  </si>
  <si>
    <t>A/C</t>
  </si>
  <si>
    <t>WEAKER SECTION</t>
  </si>
  <si>
    <t xml:space="preserve">TOTAL </t>
  </si>
  <si>
    <t>% OF PS</t>
  </si>
  <si>
    <t>UNDER</t>
  </si>
  <si>
    <t>OPS</t>
  </si>
  <si>
    <t>AMOUNT</t>
  </si>
  <si>
    <t>% TO</t>
  </si>
  <si>
    <t>CREDIT</t>
  </si>
  <si>
    <t>PS ADV</t>
  </si>
  <si>
    <t>TOT CR</t>
  </si>
  <si>
    <t xml:space="preserve">     ******     O.P.S.    ****** </t>
  </si>
  <si>
    <t xml:space="preserve">     ******     TOTAL    ****** </t>
  </si>
  <si>
    <t>COMMI-</t>
  </si>
  <si>
    <t>ACHIE-</t>
  </si>
  <si>
    <t>% ACHIE-</t>
  </si>
  <si>
    <t>TMENT</t>
  </si>
  <si>
    <t>VEMENT</t>
  </si>
  <si>
    <t>TARGET</t>
  </si>
  <si>
    <t>A/C'S</t>
  </si>
  <si>
    <t>Punjab National Bank</t>
  </si>
  <si>
    <t>Jhabua Dhar RRB</t>
  </si>
  <si>
    <t>CASES</t>
  </si>
  <si>
    <t>RECEIVED</t>
  </si>
  <si>
    <t>RETURN</t>
  </si>
  <si>
    <t>REJECT</t>
  </si>
  <si>
    <t/>
  </si>
  <si>
    <t xml:space="preserve">           TOTAL</t>
  </si>
  <si>
    <t>OUTSTANDING AT</t>
  </si>
  <si>
    <t>CASES DISBURSED</t>
  </si>
  <si>
    <t xml:space="preserve">  OUTSTANDING AT</t>
  </si>
  <si>
    <t>RECD.</t>
  </si>
  <si>
    <t>AMT</t>
  </si>
  <si>
    <t>PEND-</t>
  </si>
  <si>
    <t xml:space="preserve">              THE END OF QTR</t>
  </si>
  <si>
    <t>ING</t>
  </si>
  <si>
    <t>OVERDUE</t>
  </si>
  <si>
    <t>TOTAL OUTSTANDING</t>
  </si>
  <si>
    <t>LOANS TO WEAKER</t>
  </si>
  <si>
    <t>SMALL,MARGINAL</t>
  </si>
  <si>
    <t>ARTISANS</t>
  </si>
  <si>
    <t>SECTION</t>
  </si>
  <si>
    <t>FARMERS &amp; LAND</t>
  </si>
  <si>
    <t xml:space="preserve">             SC / ST</t>
  </si>
  <si>
    <t>VILLAGE COTTAGE</t>
  </si>
  <si>
    <t>LESS LABOURERS</t>
  </si>
  <si>
    <t>INDUSTRIES</t>
  </si>
  <si>
    <t>Syndicate Bank</t>
  </si>
  <si>
    <t>LIMIT</t>
  </si>
  <si>
    <t>SANCTIONED</t>
  </si>
  <si>
    <t xml:space="preserve">            TOTAL</t>
  </si>
  <si>
    <t xml:space="preserve">                   CASES DISBURSED</t>
  </si>
  <si>
    <t>THE END OF QTR.</t>
  </si>
  <si>
    <t>AGRICULTURE</t>
  </si>
  <si>
    <t>CR+INV TO</t>
  </si>
  <si>
    <t>C.D. RATIO</t>
  </si>
  <si>
    <t>PS ADV.</t>
  </si>
  <si>
    <t>WEAKER</t>
  </si>
  <si>
    <t>WEAKER SEC.</t>
  </si>
  <si>
    <t>DEPOSIT</t>
  </si>
  <si>
    <t>TO P.S. ADV</t>
  </si>
  <si>
    <t>******* TO TOTAL CREDIT *******</t>
  </si>
  <si>
    <t>AGR</t>
  </si>
  <si>
    <t>NPS</t>
  </si>
  <si>
    <t>S</t>
  </si>
  <si>
    <t>SUB TOTAL</t>
  </si>
  <si>
    <t>Vijaya Bank</t>
  </si>
  <si>
    <t>SAVING A/C OPENED</t>
  </si>
  <si>
    <t xml:space="preserve">  UPTO  1 YEARS</t>
  </si>
  <si>
    <t xml:space="preserve">    3 TO 5 YEARS</t>
  </si>
  <si>
    <t xml:space="preserve">      1 TO 3 YEARS</t>
  </si>
  <si>
    <t>D.R.I.</t>
  </si>
  <si>
    <t>M.P.S.A.R.D.B.</t>
  </si>
  <si>
    <t xml:space="preserve">DIRECT </t>
  </si>
  <si>
    <t xml:space="preserve">ADVANCES TO </t>
  </si>
  <si>
    <t>ADVANCES UNDER NATIONAL EQUITY FUND PROJECT COST UPTO RS. 50 LACS</t>
  </si>
  <si>
    <t>S NO.</t>
  </si>
  <si>
    <t>OUTS.</t>
  </si>
  <si>
    <t>OUT OF TOTAL ADVANCES TO WEAKER SECTION , OUTSTANDING ASSISTANCE TO :-</t>
  </si>
  <si>
    <t xml:space="preserve">    OUT OF WHICH</t>
  </si>
  <si>
    <t xml:space="preserve">            SC/ST</t>
  </si>
  <si>
    <t>S.B.B. of Jaipur</t>
  </si>
  <si>
    <t xml:space="preserve">             S.G.S.Y.</t>
  </si>
  <si>
    <t>TO WOMEN</t>
  </si>
  <si>
    <t>BENEFICIARIES</t>
  </si>
  <si>
    <t>BUDDHISTS</t>
  </si>
  <si>
    <t>PARSIS</t>
  </si>
  <si>
    <t>CHRISTIANS</t>
  </si>
  <si>
    <t>SIKHS</t>
  </si>
  <si>
    <t>MUSLIM</t>
  </si>
  <si>
    <t>DISBURSED</t>
  </si>
  <si>
    <t>APPL.SANCTIONED</t>
  </si>
  <si>
    <t>APPL.RECEIVED</t>
  </si>
  <si>
    <t>APPL.DISBURSED</t>
  </si>
  <si>
    <t>APPL.REJECTED/RETURN</t>
  </si>
  <si>
    <t>APPL.PENDING</t>
  </si>
  <si>
    <t>NPA A/Cs</t>
  </si>
  <si>
    <t>INTEREST</t>
  </si>
  <si>
    <t>PAYMENT UNDER BILLS REDISCOUNTING SCHEME</t>
  </si>
  <si>
    <t>PAID TO SIDBI AND IDBI</t>
  </si>
  <si>
    <t>TOTAL AMT TO BE</t>
  </si>
  <si>
    <t>AMOUNT OF BILLS</t>
  </si>
  <si>
    <t>Corporation Bank</t>
  </si>
  <si>
    <t>Punjab &amp; Sind Bank</t>
  </si>
  <si>
    <t>CARD ISSUED</t>
  </si>
  <si>
    <t>LIMIT SANC</t>
  </si>
  <si>
    <t>AMOUNT DISB</t>
  </si>
  <si>
    <t>BALANCE OUTS</t>
  </si>
  <si>
    <t>S.B. of Patiala</t>
  </si>
  <si>
    <t>TARGET  NO</t>
  </si>
  <si>
    <t>AGRI.</t>
  </si>
  <si>
    <t>MADHYA PRADESH ELECTRICITY BOARD</t>
  </si>
  <si>
    <t>AMT. OF SECU.</t>
  </si>
  <si>
    <t>PAYMENT NOT RECD.</t>
  </si>
  <si>
    <t xml:space="preserve">MATURED BUT </t>
  </si>
  <si>
    <t>AMOUNT DEPOSITED IN HSS</t>
  </si>
  <si>
    <t>OUT OF 1 &amp; 2 A/C CREDIT LINKED NO.</t>
  </si>
  <si>
    <t>AMOUNT DISBURSED</t>
  </si>
  <si>
    <t xml:space="preserve">    5 TO 12 YEARS</t>
  </si>
  <si>
    <t xml:space="preserve"> ABOVE 12 YEARS</t>
  </si>
  <si>
    <t>RECOVERY CASES PENDING</t>
  </si>
  <si>
    <t>RRC FILED DURING THE QTR</t>
  </si>
  <si>
    <t>TOTAL RRCs</t>
  </si>
  <si>
    <t>RRC DISPOSED DURING THE QTR</t>
  </si>
  <si>
    <t>RRC WITHDRAWN DURING THE QTR</t>
  </si>
  <si>
    <t xml:space="preserve"> ******** BRAKUP OF YEAR WISE PENDING *********</t>
  </si>
  <si>
    <t>RRC PENDING END OF THE QTR</t>
  </si>
  <si>
    <t>s</t>
  </si>
  <si>
    <t>SINCE INSP.</t>
  </si>
  <si>
    <t>CARDS ISSUED</t>
  </si>
  <si>
    <t>OF WHICH WOMEN</t>
  </si>
  <si>
    <t>AGRICULTURE  AND ALLIED</t>
  </si>
  <si>
    <t>SJSRY</t>
  </si>
  <si>
    <t>SHG's</t>
  </si>
  <si>
    <t>CASES SANC</t>
  </si>
  <si>
    <t xml:space="preserve">COVERED </t>
  </si>
  <si>
    <t>UNDER PAIS</t>
  </si>
  <si>
    <t>Of which NPA</t>
  </si>
  <si>
    <t>SUB-STD</t>
  </si>
  <si>
    <t>DOUBT</t>
  </si>
  <si>
    <t>LOSS</t>
  </si>
  <si>
    <t>SGSY (GROUP)</t>
  </si>
  <si>
    <t>SGSY (IND)</t>
  </si>
  <si>
    <t>KVIC</t>
  </si>
  <si>
    <t>ANTYAVYASAYI</t>
  </si>
  <si>
    <t>CARD</t>
  </si>
  <si>
    <t>ISSUED</t>
  </si>
  <si>
    <t>OF WHICH</t>
  </si>
  <si>
    <t>SINCE</t>
  </si>
  <si>
    <t>INSCEPTION</t>
  </si>
  <si>
    <t>CROP LOAN</t>
  </si>
  <si>
    <t>TERM LOAN</t>
  </si>
  <si>
    <t>TOTAL AGRICULTURE</t>
  </si>
  <si>
    <t>ICICI Bank</t>
  </si>
  <si>
    <t>IndusInd Bank Limited</t>
  </si>
  <si>
    <t>Ing Vysya</t>
  </si>
  <si>
    <t xml:space="preserve">              TOTAL</t>
  </si>
  <si>
    <t>The Karur Vysya Bank Ltd.</t>
  </si>
  <si>
    <t>Total Comm Bank</t>
  </si>
  <si>
    <t>Total Private Bank</t>
  </si>
  <si>
    <t>Total SBI Group</t>
  </si>
  <si>
    <t>JAINS</t>
  </si>
  <si>
    <t>HDFC BANK</t>
  </si>
  <si>
    <t>NPA AMOUNT</t>
  </si>
  <si>
    <t>NPA</t>
  </si>
  <si>
    <t>Narmada Malwa RRB</t>
  </si>
  <si>
    <t>IDBI Bank Ltd.</t>
  </si>
  <si>
    <t>AGRI</t>
  </si>
  <si>
    <t>LOAN OUTSTANDING</t>
  </si>
  <si>
    <t>SGSY</t>
  </si>
  <si>
    <t>KVIC CMMS</t>
  </si>
  <si>
    <t>TOTAL SME</t>
  </si>
  <si>
    <t>Laxmi Vilas Bank Ltd.</t>
  </si>
  <si>
    <t>ANTYAVYASAI</t>
  </si>
  <si>
    <t>OF WHICH SC/ST</t>
  </si>
  <si>
    <t xml:space="preserve">                   ******  PROGRESS  DURING  01/04/2006 TO  30/06/2006 ******</t>
  </si>
  <si>
    <t>CASES SANCTINED</t>
  </si>
  <si>
    <t>CASES RECD.</t>
  </si>
  <si>
    <t>SC/ST</t>
  </si>
  <si>
    <t>THE END OF QTR</t>
  </si>
  <si>
    <t>CASES PENDING</t>
  </si>
  <si>
    <t>CASES REJ/RETD</t>
  </si>
  <si>
    <t>Ing Vysya Bank</t>
  </si>
  <si>
    <t>TOTAL PS</t>
  </si>
  <si>
    <t>The Federal Bank Ltd.</t>
  </si>
  <si>
    <t xml:space="preserve">       (No)</t>
  </si>
  <si>
    <t>TOTAL DISBURSEMENT</t>
  </si>
  <si>
    <t>BALANCE OUTSTANDING</t>
  </si>
  <si>
    <t>SINCE INSCEPTION</t>
  </si>
  <si>
    <t>ARTISAN CREDIT CARD</t>
  </si>
  <si>
    <t>GENERAL CREDIT CARD</t>
  </si>
  <si>
    <t>OUTS</t>
  </si>
  <si>
    <t>ANTYAVAVSAI</t>
  </si>
  <si>
    <t>S.B. of Mysore</t>
  </si>
  <si>
    <t>NPA %</t>
  </si>
  <si>
    <t>Sr.No</t>
  </si>
  <si>
    <t xml:space="preserve">Sr.No </t>
  </si>
  <si>
    <t>Oriental bank of Comm.</t>
  </si>
  <si>
    <t>Madhyabharat RRB</t>
  </si>
  <si>
    <t>***  BREAKUP OF ADVANCES  ***</t>
  </si>
  <si>
    <t>Oriental Bank of Comm.</t>
  </si>
  <si>
    <t xml:space="preserve"> ******     O.P.S.    ****** </t>
  </si>
  <si>
    <t xml:space="preserve">******     TOTAL    ****** </t>
  </si>
  <si>
    <t>IDBI Bank Ltd</t>
  </si>
  <si>
    <t>%NPA</t>
  </si>
  <si>
    <t>% NPA</t>
  </si>
  <si>
    <t>Girl Student</t>
  </si>
  <si>
    <t xml:space="preserve">          Of which to </t>
  </si>
  <si>
    <t xml:space="preserve">                       Of Which to Girl Student</t>
  </si>
  <si>
    <t>dqy</t>
  </si>
  <si>
    <t>fgUnh esa</t>
  </si>
  <si>
    <t xml:space="preserve">i=ksa ds mRrj </t>
  </si>
  <si>
    <t xml:space="preserve">mRrj nsauk </t>
  </si>
  <si>
    <t>Ik= izkIr</t>
  </si>
  <si>
    <t>izkIr Ik=ksa dh la[;k</t>
  </si>
  <si>
    <t>t#jh ugha</t>
  </si>
  <si>
    <t>fgUnh esa nsus dk izfr'kr</t>
  </si>
  <si>
    <t>bykgckn cSad</t>
  </si>
  <si>
    <t>vka/kzk cSad</t>
  </si>
  <si>
    <t>cSad vkWQ cMkSnk</t>
  </si>
  <si>
    <t>cSad vkWQ bafM;k</t>
  </si>
  <si>
    <t>cSad vkWQ egkjk"Vª</t>
  </si>
  <si>
    <t>dSusjk cSad</t>
  </si>
  <si>
    <t>dkiksZjs'ku cSad</t>
  </si>
  <si>
    <t>lSaVªy cSad vkWQ bafM;k</t>
  </si>
  <si>
    <t>nsuk cSad</t>
  </si>
  <si>
    <t>bafM;u cSad</t>
  </si>
  <si>
    <t>bafM;u vksojlht cSad</t>
  </si>
  <si>
    <t>vksfj;aVy cSad vkWQ dkWelZ</t>
  </si>
  <si>
    <t>iatkc vkSj fla/k cSad</t>
  </si>
  <si>
    <t>iatkc uS'kuy cSasd</t>
  </si>
  <si>
    <t>LVsV cSad vkWQ gSnjkckn</t>
  </si>
  <si>
    <t>LVsV cSad vkWQ Vªkoudksj</t>
  </si>
  <si>
    <t>LVsV cSad vkWQ ifV;kyk</t>
  </si>
  <si>
    <t>LVsV cSad chdkusj t;iqj</t>
  </si>
  <si>
    <t>LVsV cSad vkWQ bafM;k</t>
  </si>
  <si>
    <t>LVsV cSad vkWQ bankSj</t>
  </si>
  <si>
    <t xml:space="preserve">QsMjy cSad </t>
  </si>
  <si>
    <t>flUMhdsV cSad</t>
  </si>
  <si>
    <t>;wdks cSad</t>
  </si>
  <si>
    <t>;wfu;u cSad vkWQ bafM;k</t>
  </si>
  <si>
    <t>;wukbfVM cSad vkWQ bafM;k</t>
  </si>
  <si>
    <t>fot;k cSad</t>
  </si>
  <si>
    <t>jhok lh/kh vkj-vkj-ch-</t>
  </si>
  <si>
    <t>fofn'kk Hkksiky vkj-vkj-ch-</t>
  </si>
  <si>
    <t>&gt;kcqvk /kkj vkj-vkj-ch-</t>
  </si>
  <si>
    <t>e/;Hkkjr vkj-vkj-ch</t>
  </si>
  <si>
    <t xml:space="preserve">egkdkS'ky vkj-vkj-ch </t>
  </si>
  <si>
    <t>ueZnk eyok vkj-vk-ch</t>
  </si>
  <si>
    <t>S.NO.</t>
  </si>
  <si>
    <t>NAME OF BANK</t>
  </si>
  <si>
    <t xml:space="preserve">NAME OF ACCOUNT </t>
  </si>
  <si>
    <t>DT. OF SANCTION</t>
  </si>
  <si>
    <t>CENTRAL BANK OF INDIA</t>
  </si>
  <si>
    <t>NAGAR PALIKA, RATLAM</t>
  </si>
  <si>
    <t>JIWAJI RAO SUGAR CO. LTD., DALAUDA</t>
  </si>
  <si>
    <t>10.07.90</t>
  </si>
  <si>
    <t>12.11.86</t>
  </si>
  <si>
    <t>31.03.94</t>
  </si>
  <si>
    <t>01.08.2006</t>
  </si>
  <si>
    <t xml:space="preserve">LIMIT  </t>
  </si>
  <si>
    <t>DT. SINCE INTT.</t>
  </si>
  <si>
    <t xml:space="preserve"> NOT APPLIED</t>
  </si>
  <si>
    <t xml:space="preserve">tEew ,.M d'ehj cSad </t>
  </si>
  <si>
    <t>vkbZ-Mh-ch-vkbZ- cSad</t>
  </si>
  <si>
    <t>dz-</t>
  </si>
  <si>
    <t>cSad</t>
  </si>
  <si>
    <t>MPEB (SPA SCHEME)</t>
  </si>
  <si>
    <t xml:space="preserve">HDFC BANK  </t>
  </si>
  <si>
    <t>2007-08</t>
  </si>
  <si>
    <t>LVsV cSad vkWQ eSlwj</t>
  </si>
  <si>
    <t>y{eh foykl cSad</t>
  </si>
  <si>
    <t>e/;izns'k jkT; lgdkjh cSad</t>
  </si>
  <si>
    <t xml:space="preserve">                  REPAYMENT OF OVERDUE BANK LOAN BY GOVERNMENT UNDERTAKING/CORPORATIONS</t>
  </si>
  <si>
    <t xml:space="preserve">   TABLE NO.32</t>
  </si>
  <si>
    <t xml:space="preserve">                         Of which Girl Student</t>
  </si>
  <si>
    <t>Karnataka Bank Limited</t>
  </si>
  <si>
    <t>The South indian bank</t>
  </si>
  <si>
    <t>AXIS BANK</t>
  </si>
  <si>
    <t>Axis Bank</t>
  </si>
  <si>
    <t xml:space="preserve">Axis Bank </t>
  </si>
  <si>
    <t xml:space="preserve">******     MSME    ****** </t>
  </si>
  <si>
    <t xml:space="preserve">  ******     MSME    ****** </t>
  </si>
  <si>
    <t>MSME</t>
  </si>
  <si>
    <t>SMALL&amp;MICR(MANUF.)ENT.</t>
  </si>
  <si>
    <t>SMALL &amp; MICOR. SER.</t>
  </si>
  <si>
    <t>MEDIUM IND.</t>
  </si>
  <si>
    <t>TO TOTAL CR</t>
  </si>
  <si>
    <t>TOTAL CR</t>
  </si>
  <si>
    <t>O/S AMT MAR-05</t>
  </si>
  <si>
    <t>2008-09</t>
  </si>
  <si>
    <t>cSd vkWQ jktLFkku</t>
  </si>
  <si>
    <t>Satpura Narmada RRB</t>
  </si>
  <si>
    <t>OUSTANDING</t>
  </si>
  <si>
    <t>DISBUSEMENT</t>
  </si>
  <si>
    <t>SUB-TOTAL</t>
  </si>
  <si>
    <t>,asfDll cSad</t>
  </si>
  <si>
    <t>SP.SME</t>
  </si>
  <si>
    <t>AXIS Bank</t>
  </si>
  <si>
    <t xml:space="preserve">The Karur Vysya Bank </t>
  </si>
  <si>
    <t>Kotak mah. Bank</t>
  </si>
  <si>
    <t>Kotak Mah. Bank</t>
  </si>
  <si>
    <t xml:space="preserve"> 'kkjnk vkj-vkj-ch-</t>
  </si>
  <si>
    <t>lriqM+k ueZnk vkj-vkj-ch</t>
  </si>
  <si>
    <t>DENA BANK(MPSEB)</t>
  </si>
  <si>
    <t>SRMS</t>
  </si>
  <si>
    <t>2009-10</t>
  </si>
  <si>
    <t>PMEGP</t>
  </si>
  <si>
    <t>FD:\WINDOWS\hinhem.scr</t>
  </si>
  <si>
    <t>31/03/2010</t>
  </si>
  <si>
    <t>ATMs</t>
  </si>
  <si>
    <t>1.01.96</t>
  </si>
  <si>
    <t xml:space="preserve">lkmFk bafM;u cSd </t>
  </si>
  <si>
    <t>HOUSING</t>
  </si>
  <si>
    <t>EDUCATION</t>
  </si>
  <si>
    <t>ADVANCE COVERED UNDER CGTMSME CREDIT GUARANTEE FUND SCHEME FOR SMALL INDUSTRIES TO MSMES UNIT</t>
  </si>
  <si>
    <t xml:space="preserve">COMPOSITE   MSME   LOANS   THROUGH   SINGLE   WINDOW   </t>
  </si>
  <si>
    <t xml:space="preserve">MSME LOANS WITHOUT COLLATERAL SECURITY </t>
  </si>
  <si>
    <t>T-10</t>
  </si>
  <si>
    <t>upto2006-07</t>
  </si>
  <si>
    <t>2010-11</t>
  </si>
  <si>
    <t>YES BANK</t>
  </si>
  <si>
    <t>AMOUNT IN CRORE</t>
  </si>
  <si>
    <t>PUNJAB &amp; SIND BANK</t>
  </si>
  <si>
    <t>MPAVN</t>
  </si>
  <si>
    <t>OCT. 2008</t>
  </si>
  <si>
    <t>LOAN SANCTIONED DURING 10-11</t>
  </si>
  <si>
    <t xml:space="preserve"> LOAN DISBURSED DURING 10-11</t>
  </si>
  <si>
    <t xml:space="preserve">Band </t>
  </si>
  <si>
    <t>Table - 3</t>
  </si>
  <si>
    <t>Table - 1</t>
  </si>
  <si>
    <t>Table - 2</t>
  </si>
  <si>
    <t>Table -  4</t>
  </si>
  <si>
    <t>Table - 5</t>
  </si>
  <si>
    <t>Table - 6</t>
  </si>
  <si>
    <t>Table - 7</t>
  </si>
  <si>
    <t>Table - 8</t>
  </si>
  <si>
    <t>Table - 9</t>
  </si>
  <si>
    <t>Table - 10</t>
  </si>
  <si>
    <t>Table - 11</t>
  </si>
  <si>
    <t>Table - 12</t>
  </si>
  <si>
    <t>Table - 13</t>
  </si>
  <si>
    <t>Table - 14</t>
  </si>
  <si>
    <t>Table - 15</t>
  </si>
  <si>
    <t>Table - 16</t>
  </si>
  <si>
    <t>Table - 17</t>
  </si>
  <si>
    <t>Table - 18</t>
  </si>
  <si>
    <t>Table - 19</t>
  </si>
  <si>
    <t>Table - 20</t>
  </si>
  <si>
    <t>Table - 22</t>
  </si>
  <si>
    <t>31/12/2010</t>
  </si>
  <si>
    <t xml:space="preserve"> ******  PROGRESS  DURING  01/04/2010 TO  31/12/2010 ******</t>
  </si>
  <si>
    <t xml:space="preserve">    ******  PROGRESS  DURING  01/04/2007 TO  31/12/2010 ******</t>
  </si>
  <si>
    <t xml:space="preserve"> ******  PROGRESS  DURING  01/04/2007 TO  31/12/2010 ******</t>
  </si>
  <si>
    <t xml:space="preserve">DEC.10 </t>
  </si>
  <si>
    <t xml:space="preserve">  ******  PROGRESS  DURING  01/04/2010 TO  31/12/2010 ******</t>
  </si>
  <si>
    <t>******  PROGRESS  DURING  01/04/2010 TO  31/12/2010 ******</t>
  </si>
  <si>
    <t>UPTO 31.12.2010</t>
  </si>
  <si>
    <t>MSE</t>
  </si>
  <si>
    <t>Apex Bank</t>
  </si>
  <si>
    <t>O/S AS ON 31.12.10</t>
  </si>
  <si>
    <t>S.N.</t>
  </si>
  <si>
    <t>Feature</t>
  </si>
  <si>
    <t xml:space="preserve">Districts </t>
  </si>
  <si>
    <t xml:space="preserve">District </t>
  </si>
  <si>
    <t>Name of District</t>
  </si>
  <si>
    <t>Alirajpur</t>
  </si>
  <si>
    <t>Anuppur</t>
  </si>
  <si>
    <t>Ashok Nagar</t>
  </si>
  <si>
    <t>Barwani</t>
  </si>
  <si>
    <t>Balaghat</t>
  </si>
  <si>
    <t>Betul</t>
  </si>
  <si>
    <t>Bhind</t>
  </si>
  <si>
    <t>Bhopal</t>
  </si>
  <si>
    <t>Burhanpur</t>
  </si>
  <si>
    <t>Chhatarpur</t>
  </si>
  <si>
    <t>Chhindwara</t>
  </si>
  <si>
    <t>Damoh</t>
  </si>
  <si>
    <t>Datia</t>
  </si>
  <si>
    <t>Dewas</t>
  </si>
  <si>
    <t>Dindori</t>
  </si>
  <si>
    <t>Dhar</t>
  </si>
  <si>
    <t>Guna</t>
  </si>
  <si>
    <t>Gwalior</t>
  </si>
  <si>
    <t>Harda</t>
  </si>
  <si>
    <t>H'bad</t>
  </si>
  <si>
    <t>Indore</t>
  </si>
  <si>
    <t>Jabalpur</t>
  </si>
  <si>
    <t>Jhabua</t>
  </si>
  <si>
    <t>Katni</t>
  </si>
  <si>
    <t>Khandwa</t>
  </si>
  <si>
    <t>Khargone</t>
  </si>
  <si>
    <t>Mandla</t>
  </si>
  <si>
    <t>Mandsaur</t>
  </si>
  <si>
    <t>Morena</t>
  </si>
  <si>
    <t>Narsingh-pur</t>
  </si>
  <si>
    <t>Neemuch</t>
  </si>
  <si>
    <t>Panna</t>
  </si>
  <si>
    <t>Raisen</t>
  </si>
  <si>
    <t>Rajgarh</t>
  </si>
  <si>
    <t>Ratlam</t>
  </si>
  <si>
    <t>REWA</t>
  </si>
  <si>
    <t>Sagar</t>
  </si>
  <si>
    <t>Satna</t>
  </si>
  <si>
    <t>Sehore</t>
  </si>
  <si>
    <t>Seoni</t>
  </si>
  <si>
    <t>Shahdol</t>
  </si>
  <si>
    <t>Shajapur</t>
  </si>
  <si>
    <t>Sheopur-kalan</t>
  </si>
  <si>
    <t>Shivpuri</t>
  </si>
  <si>
    <t>SIDHI</t>
  </si>
  <si>
    <t>Singrauli</t>
  </si>
  <si>
    <t>Tikamgarh</t>
  </si>
  <si>
    <t>Ujjain</t>
  </si>
  <si>
    <t>Umariya</t>
  </si>
  <si>
    <t>Vidisha</t>
  </si>
  <si>
    <t>Total Population</t>
  </si>
  <si>
    <t>Total number of household</t>
  </si>
  <si>
    <t>Rural household</t>
  </si>
  <si>
    <t>Urban/Semi Urban household</t>
  </si>
  <si>
    <t>Total No. of villages in district</t>
  </si>
  <si>
    <t>No. of villages over 2000 population</t>
  </si>
  <si>
    <t>No. of villages below 2000 population</t>
  </si>
  <si>
    <t>Unbanked villages over2000 population</t>
  </si>
  <si>
    <t>unbanked villages below 2000 population</t>
  </si>
  <si>
    <t>Banking outlet opened in unbanked villages :</t>
  </si>
  <si>
    <t>a</t>
  </si>
  <si>
    <t>Branch</t>
  </si>
  <si>
    <t>b</t>
  </si>
  <si>
    <t>BC</t>
  </si>
  <si>
    <t>c</t>
  </si>
  <si>
    <t xml:space="preserve">Others </t>
  </si>
  <si>
    <t>d</t>
  </si>
  <si>
    <t>Total</t>
  </si>
  <si>
    <t>KCCs Issued to Kotwars(No.)</t>
  </si>
  <si>
    <t>Status of RSETI  (Date of opening)</t>
  </si>
  <si>
    <t>21.12.10</t>
  </si>
  <si>
    <t>15.03.10</t>
  </si>
  <si>
    <t>20.12.10</t>
  </si>
  <si>
    <t>21.02.10</t>
  </si>
  <si>
    <t>07.10.05</t>
  </si>
  <si>
    <t>02.10.09</t>
  </si>
  <si>
    <t>30.03.09</t>
  </si>
  <si>
    <t>03.11.2009</t>
  </si>
  <si>
    <t>14.02.09</t>
  </si>
  <si>
    <t>27.03.10</t>
  </si>
  <si>
    <t>27.10.10</t>
  </si>
  <si>
    <t>16.03.09</t>
  </si>
  <si>
    <t>14.05.10</t>
  </si>
  <si>
    <t>22.03.10</t>
  </si>
  <si>
    <t>22.12.08</t>
  </si>
  <si>
    <t>03.02.11</t>
  </si>
  <si>
    <t>20.05.09</t>
  </si>
  <si>
    <t>27.11.10</t>
  </si>
  <si>
    <t>15.02.10</t>
  </si>
  <si>
    <t>28.06.10</t>
  </si>
  <si>
    <t>11.10.10</t>
  </si>
  <si>
    <t>29.06.10</t>
  </si>
  <si>
    <t>26.03.10</t>
  </si>
  <si>
    <t>01.11.09</t>
  </si>
  <si>
    <t>06.09.10</t>
  </si>
  <si>
    <t>13.09.09</t>
  </si>
  <si>
    <t>31.01.09</t>
  </si>
  <si>
    <t>01.05.10</t>
  </si>
  <si>
    <t>19.08.10</t>
  </si>
  <si>
    <t>22.12.10</t>
  </si>
  <si>
    <t>30.11.10</t>
  </si>
  <si>
    <t>03.03.10</t>
  </si>
  <si>
    <t>14.02.10</t>
  </si>
  <si>
    <t>18.12.09</t>
  </si>
  <si>
    <t>31.03.09</t>
  </si>
  <si>
    <t>01.11.10</t>
  </si>
  <si>
    <t>01.02.10</t>
  </si>
  <si>
    <t>No. of persons trained in centre.</t>
  </si>
  <si>
    <t>Status of FLCC (Date of opening)</t>
  </si>
  <si>
    <t>25.03.10</t>
  </si>
  <si>
    <t>30.09.10</t>
  </si>
  <si>
    <t>30.05.05</t>
  </si>
  <si>
    <t>08.05.10</t>
  </si>
  <si>
    <t>29.03.10</t>
  </si>
  <si>
    <t>16.03.10</t>
  </si>
  <si>
    <t>25.02.11</t>
  </si>
  <si>
    <t>22.09.10</t>
  </si>
  <si>
    <t>NO</t>
  </si>
  <si>
    <t>15.10.10</t>
  </si>
  <si>
    <t>12.01.10</t>
  </si>
  <si>
    <t>16.02.10</t>
  </si>
  <si>
    <t>20.02.10</t>
  </si>
  <si>
    <t>09.08.07</t>
  </si>
  <si>
    <t>17.02.10</t>
  </si>
  <si>
    <t>30.01.10</t>
  </si>
  <si>
    <t>24.09.10</t>
  </si>
  <si>
    <t>30.03.10</t>
  </si>
  <si>
    <t>29.01.10</t>
  </si>
  <si>
    <t>NO. of persons benefited through centre</t>
  </si>
  <si>
    <t>formation of Farmers club
(No)</t>
  </si>
  <si>
    <t>CD Ratio</t>
  </si>
  <si>
    <t>No. of villages covered under 100% Financial Inclusion (All Banks)</t>
  </si>
  <si>
    <t>Out of which Central Bank of India</t>
  </si>
  <si>
    <t>House hold covered under NO FRILL A/Cs</t>
  </si>
  <si>
    <t>General Credit Card issued No. of a/cs</t>
  </si>
  <si>
    <t xml:space="preserve"> sanctioned Amount in lacs </t>
  </si>
  <si>
    <t>Kisan Credit Card issued          No. of a/cs</t>
  </si>
  <si>
    <t xml:space="preserve">sanctioned Amount in lacs 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</si>
</sst>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;\-&quot;Rs.&quot;#,##0"/>
    <numFmt numFmtId="179" formatCode="&quot;Rs.&quot;#,##0;[Red]\-&quot;Rs.&quot;#,##0"/>
    <numFmt numFmtId="180" formatCode="&quot;Rs.&quot;#,##0.00;\-&quot;Rs.&quot;#,##0.00"/>
    <numFmt numFmtId="181" formatCode="&quot;Rs.&quot;#,##0.00;[Red]\-&quot;Rs.&quot;#,##0.00"/>
    <numFmt numFmtId="182" formatCode="_-&quot;Rs.&quot;* #,##0_-;\-&quot;Rs.&quot;* #,##0_-;_-&quot;Rs.&quot;* &quot;-&quot;_-;_-@_-"/>
    <numFmt numFmtId="183" formatCode="_-&quot;Rs.&quot;* #,##0.00_-;\-&quot;Rs.&quot;* #,##0.00_-;_-&quot;Rs.&quot;* &quot;-&quot;??_-;_-@_-"/>
    <numFmt numFmtId="184" formatCode="&quot;Rs.&quot;#,##0_);\(&quot;Rs.&quot;#,##0\)"/>
    <numFmt numFmtId="185" formatCode="&quot;Rs.&quot;#,##0_);[Red]\(&quot;Rs.&quot;#,##0\)"/>
    <numFmt numFmtId="186" formatCode="&quot;Rs.&quot;#,##0.00_);\(&quot;Rs.&quot;#,##0.00\)"/>
    <numFmt numFmtId="187" formatCode="&quot;Rs.&quot;#,##0.00_);[Red]\(&quot;Rs.&quot;#,##0.00\)"/>
    <numFmt numFmtId="188" formatCode="_(&quot;Rs.&quot;* #,##0_);_(&quot;Rs.&quot;* \(#,##0\);_(&quot;Rs.&quot;* &quot;-&quot;_);_(@_)"/>
    <numFmt numFmtId="189" formatCode="_(&quot;Rs.&quot;* #,##0.00_);_(&quot;Rs.&quot;* \(#,##0.00\);_(&quot;Rs.&quot;* &quot;-&quot;??_);_(@_)"/>
    <numFmt numFmtId="190" formatCode="0.0"/>
    <numFmt numFmtId="191" formatCode="yyyy"/>
    <numFmt numFmtId="192" formatCode="0.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000"/>
  </numFmts>
  <fonts count="8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b/>
      <u val="single"/>
      <sz val="11"/>
      <name val="Arial"/>
      <family val="2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Arial"/>
      <family val="2"/>
    </font>
    <font>
      <b/>
      <sz val="8"/>
      <name val="Tahoma"/>
      <family val="2"/>
    </font>
    <font>
      <b/>
      <sz val="7"/>
      <name val="Tahoma"/>
      <family val="2"/>
    </font>
    <font>
      <sz val="8"/>
      <name val="Tahoma"/>
      <family val="2"/>
    </font>
    <font>
      <sz val="7"/>
      <name val="Tahoma"/>
      <family val="2"/>
    </font>
    <font>
      <sz val="9"/>
      <name val="Arial"/>
      <family val="0"/>
    </font>
    <font>
      <sz val="8"/>
      <name val="Arial"/>
      <family val="0"/>
    </font>
    <font>
      <b/>
      <i/>
      <sz val="14"/>
      <name val="Arial"/>
      <family val="2"/>
    </font>
    <font>
      <sz val="10"/>
      <color indexed="8"/>
      <name val="Tahoma"/>
      <family val="2"/>
    </font>
    <font>
      <b/>
      <sz val="10"/>
      <name val="DevLys 010"/>
      <family val="0"/>
    </font>
    <font>
      <b/>
      <sz val="10"/>
      <name val="Copperplate Gothic Bold"/>
      <family val="2"/>
    </font>
    <font>
      <b/>
      <sz val="10"/>
      <name val="Bookman Old Style"/>
      <family val="1"/>
    </font>
    <font>
      <sz val="9"/>
      <color indexed="43"/>
      <name val="Tahoma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ahoma"/>
      <family val="0"/>
    </font>
    <font>
      <b/>
      <sz val="9"/>
      <color indexed="8"/>
      <name val="Tahoma"/>
      <family val="0"/>
    </font>
    <font>
      <b/>
      <sz val="12"/>
      <color indexed="8"/>
      <name val="Arial"/>
      <family val="0"/>
    </font>
    <font>
      <b/>
      <sz val="14"/>
      <color indexed="8"/>
      <name val="Tahoma"/>
      <family val="0"/>
    </font>
    <font>
      <b/>
      <sz val="13"/>
      <color indexed="8"/>
      <name val="Tahoma"/>
      <family val="0"/>
    </font>
    <font>
      <b/>
      <sz val="13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Tahoma"/>
      <family val="0"/>
    </font>
    <font>
      <b/>
      <sz val="11"/>
      <color indexed="8"/>
      <name val="Arial"/>
      <family val="0"/>
    </font>
    <font>
      <b/>
      <sz val="11"/>
      <color indexed="8"/>
      <name val="Tahoma"/>
      <family val="0"/>
    </font>
    <font>
      <sz val="11"/>
      <color indexed="8"/>
      <name val="Tahoma"/>
      <family val="0"/>
    </font>
    <font>
      <sz val="11"/>
      <color indexed="8"/>
      <name val="Arial"/>
      <family val="0"/>
    </font>
    <font>
      <b/>
      <sz val="16"/>
      <color indexed="8"/>
      <name val="DevLys 010"/>
      <family val="0"/>
    </font>
    <font>
      <b/>
      <sz val="14"/>
      <color indexed="8"/>
      <name val="DevLys 010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59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Fill="1" applyAlignment="1">
      <alignment/>
    </xf>
    <xf numFmtId="2" fontId="8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2" fontId="10" fillId="0" borderId="0" xfId="0" applyNumberFormat="1" applyFont="1" applyAlignment="1">
      <alignment/>
    </xf>
    <xf numFmtId="1" fontId="10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/>
    </xf>
    <xf numFmtId="2" fontId="11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Alignment="1">
      <alignment/>
    </xf>
    <xf numFmtId="1" fontId="12" fillId="0" borderId="10" xfId="0" applyNumberFormat="1" applyFont="1" applyFill="1" applyBorder="1" applyAlignment="1">
      <alignment/>
    </xf>
    <xf numFmtId="1" fontId="10" fillId="0" borderId="12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1" fontId="0" fillId="0" borderId="13" xfId="0" applyNumberFormat="1" applyBorder="1" applyAlignment="1">
      <alignment/>
    </xf>
    <xf numFmtId="0" fontId="9" fillId="0" borderId="13" xfId="0" applyFont="1" applyBorder="1" applyAlignment="1">
      <alignment/>
    </xf>
    <xf numFmtId="1" fontId="9" fillId="0" borderId="13" xfId="0" applyNumberFormat="1" applyFont="1" applyBorder="1" applyAlignment="1">
      <alignment/>
    </xf>
    <xf numFmtId="0" fontId="8" fillId="0" borderId="13" xfId="0" applyFont="1" applyBorder="1" applyAlignment="1">
      <alignment/>
    </xf>
    <xf numFmtId="1" fontId="8" fillId="0" borderId="13" xfId="0" applyNumberFormat="1" applyFont="1" applyBorder="1" applyAlignment="1">
      <alignment/>
    </xf>
    <xf numFmtId="0" fontId="9" fillId="0" borderId="13" xfId="0" applyFont="1" applyFill="1" applyBorder="1" applyAlignment="1">
      <alignment/>
    </xf>
    <xf numFmtId="2" fontId="8" fillId="0" borderId="10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1" fontId="9" fillId="0" borderId="13" xfId="0" applyNumberFormat="1" applyFont="1" applyFill="1" applyBorder="1" applyAlignment="1">
      <alignment/>
    </xf>
    <xf numFmtId="1" fontId="8" fillId="0" borderId="13" xfId="0" applyNumberFormat="1" applyFont="1" applyFill="1" applyBorder="1" applyAlignment="1">
      <alignment/>
    </xf>
    <xf numFmtId="1" fontId="8" fillId="0" borderId="11" xfId="0" applyNumberFormat="1" applyFont="1" applyFill="1" applyBorder="1" applyAlignment="1">
      <alignment/>
    </xf>
    <xf numFmtId="1" fontId="10" fillId="0" borderId="11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" fontId="8" fillId="0" borderId="0" xfId="0" applyNumberFormat="1" applyFont="1" applyAlignment="1">
      <alignment/>
    </xf>
    <xf numFmtId="1" fontId="12" fillId="0" borderId="0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 horizontal="center"/>
    </xf>
    <xf numFmtId="1" fontId="9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/>
    </xf>
    <xf numFmtId="0" fontId="1" fillId="0" borderId="12" xfId="0" applyFont="1" applyBorder="1" applyAlignment="1">
      <alignment/>
    </xf>
    <xf numFmtId="0" fontId="9" fillId="0" borderId="11" xfId="0" applyFont="1" applyBorder="1" applyAlignment="1">
      <alignment/>
    </xf>
    <xf numFmtId="0" fontId="14" fillId="0" borderId="10" xfId="0" applyFont="1" applyBorder="1" applyAlignment="1">
      <alignment/>
    </xf>
    <xf numFmtId="1" fontId="14" fillId="0" borderId="13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0" fontId="0" fillId="0" borderId="12" xfId="0" applyBorder="1" applyAlignment="1">
      <alignment/>
    </xf>
    <xf numFmtId="0" fontId="1" fillId="0" borderId="14" xfId="0" applyFont="1" applyBorder="1" applyAlignment="1">
      <alignment/>
    </xf>
    <xf numFmtId="1" fontId="9" fillId="0" borderId="0" xfId="0" applyNumberFormat="1" applyFont="1" applyAlignment="1">
      <alignment/>
    </xf>
    <xf numFmtId="0" fontId="8" fillId="0" borderId="15" xfId="0" applyFont="1" applyBorder="1" applyAlignment="1">
      <alignment/>
    </xf>
    <xf numFmtId="1" fontId="8" fillId="0" borderId="10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right"/>
    </xf>
    <xf numFmtId="0" fontId="10" fillId="0" borderId="13" xfId="0" applyFont="1" applyBorder="1" applyAlignment="1">
      <alignment/>
    </xf>
    <xf numFmtId="0" fontId="0" fillId="0" borderId="11" xfId="0" applyBorder="1" applyAlignment="1">
      <alignment/>
    </xf>
    <xf numFmtId="2" fontId="14" fillId="0" borderId="13" xfId="0" applyNumberFormat="1" applyFont="1" applyBorder="1" applyAlignment="1">
      <alignment horizontal="center"/>
    </xf>
    <xf numFmtId="1" fontId="17" fillId="0" borderId="13" xfId="0" applyNumberFormat="1" applyFont="1" applyBorder="1" applyAlignment="1">
      <alignment horizontal="right"/>
    </xf>
    <xf numFmtId="1" fontId="8" fillId="0" borderId="11" xfId="0" applyNumberFormat="1" applyFont="1" applyBorder="1" applyAlignment="1">
      <alignment horizontal="center"/>
    </xf>
    <xf numFmtId="1" fontId="1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10" fillId="0" borderId="0" xfId="0" applyNumberFormat="1" applyFont="1" applyAlignment="1">
      <alignment/>
    </xf>
    <xf numFmtId="1" fontId="9" fillId="0" borderId="12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5" fillId="0" borderId="13" xfId="0" applyFont="1" applyFill="1" applyBorder="1" applyAlignment="1">
      <alignment/>
    </xf>
    <xf numFmtId="1" fontId="15" fillId="0" borderId="13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1" fontId="15" fillId="0" borderId="13" xfId="0" applyNumberFormat="1" applyFont="1" applyBorder="1" applyAlignment="1">
      <alignment/>
    </xf>
    <xf numFmtId="0" fontId="9" fillId="33" borderId="13" xfId="0" applyFont="1" applyFill="1" applyBorder="1" applyAlignment="1">
      <alignment/>
    </xf>
    <xf numFmtId="1" fontId="9" fillId="33" borderId="13" xfId="0" applyNumberFormat="1" applyFont="1" applyFill="1" applyBorder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/>
    </xf>
    <xf numFmtId="1" fontId="8" fillId="33" borderId="13" xfId="0" applyNumberFormat="1" applyFont="1" applyFill="1" applyBorder="1" applyAlignment="1">
      <alignment/>
    </xf>
    <xf numFmtId="1" fontId="0" fillId="33" borderId="13" xfId="0" applyNumberFormat="1" applyFill="1" applyBorder="1" applyAlignment="1">
      <alignment/>
    </xf>
    <xf numFmtId="1" fontId="0" fillId="33" borderId="0" xfId="0" applyNumberFormat="1" applyFill="1" applyAlignment="1">
      <alignment/>
    </xf>
    <xf numFmtId="1" fontId="10" fillId="0" borderId="13" xfId="0" applyNumberFormat="1" applyFont="1" applyBorder="1" applyAlignment="1">
      <alignment/>
    </xf>
    <xf numFmtId="1" fontId="8" fillId="0" borderId="13" xfId="0" applyNumberFormat="1" applyFont="1" applyFill="1" applyBorder="1" applyAlignment="1">
      <alignment horizontal="center"/>
    </xf>
    <xf numFmtId="1" fontId="8" fillId="0" borderId="16" xfId="0" applyNumberFormat="1" applyFont="1" applyFill="1" applyBorder="1" applyAlignment="1">
      <alignment/>
    </xf>
    <xf numFmtId="1" fontId="8" fillId="0" borderId="17" xfId="0" applyNumberFormat="1" applyFont="1" applyFill="1" applyBorder="1" applyAlignment="1">
      <alignment/>
    </xf>
    <xf numFmtId="1" fontId="2" fillId="0" borderId="13" xfId="0" applyNumberFormat="1" applyFont="1" applyBorder="1" applyAlignment="1">
      <alignment/>
    </xf>
    <xf numFmtId="1" fontId="8" fillId="0" borderId="10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right"/>
    </xf>
    <xf numFmtId="1" fontId="14" fillId="0" borderId="13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/>
    </xf>
    <xf numFmtId="1" fontId="0" fillId="0" borderId="13" xfId="0" applyNumberFormat="1" applyFill="1" applyBorder="1" applyAlignment="1">
      <alignment/>
    </xf>
    <xf numFmtId="1" fontId="9" fillId="33" borderId="0" xfId="0" applyNumberFormat="1" applyFont="1" applyFill="1" applyAlignment="1">
      <alignment/>
    </xf>
    <xf numFmtId="1" fontId="15" fillId="33" borderId="13" xfId="0" applyNumberFormat="1" applyFont="1" applyFill="1" applyBorder="1" applyAlignment="1">
      <alignment/>
    </xf>
    <xf numFmtId="1" fontId="14" fillId="0" borderId="11" xfId="0" applyNumberFormat="1" applyFont="1" applyBorder="1" applyAlignment="1">
      <alignment horizontal="center"/>
    </xf>
    <xf numFmtId="2" fontId="14" fillId="0" borderId="11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23" fillId="0" borderId="13" xfId="0" applyNumberFormat="1" applyFont="1" applyBorder="1" applyAlignment="1">
      <alignment horizontal="center" vertical="center"/>
    </xf>
    <xf numFmtId="2" fontId="0" fillId="0" borderId="13" xfId="0" applyNumberFormat="1" applyBorder="1" applyAlignment="1">
      <alignment horizontal="left" vertical="center"/>
    </xf>
    <xf numFmtId="2" fontId="0" fillId="0" borderId="18" xfId="0" applyNumberFormat="1" applyBorder="1" applyAlignment="1">
      <alignment horizontal="left" vertical="center"/>
    </xf>
    <xf numFmtId="2" fontId="0" fillId="0" borderId="19" xfId="0" applyNumberFormat="1" applyBorder="1" applyAlignment="1">
      <alignment horizontal="left" vertical="center"/>
    </xf>
    <xf numFmtId="2" fontId="0" fillId="0" borderId="20" xfId="0" applyNumberFormat="1" applyBorder="1" applyAlignment="1">
      <alignment horizontal="left" vertical="center"/>
    </xf>
    <xf numFmtId="2" fontId="23" fillId="0" borderId="13" xfId="0" applyNumberFormat="1" applyFont="1" applyBorder="1" applyAlignment="1">
      <alignment horizontal="left" vertical="center"/>
    </xf>
    <xf numFmtId="0" fontId="13" fillId="0" borderId="13" xfId="0" applyFont="1" applyBorder="1" applyAlignment="1">
      <alignment/>
    </xf>
    <xf numFmtId="1" fontId="10" fillId="0" borderId="13" xfId="0" applyNumberFormat="1" applyFont="1" applyFill="1" applyBorder="1" applyAlignment="1">
      <alignment/>
    </xf>
    <xf numFmtId="0" fontId="16" fillId="0" borderId="0" xfId="0" applyFont="1" applyAlignment="1">
      <alignment/>
    </xf>
    <xf numFmtId="2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6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16" fillId="0" borderId="0" xfId="0" applyFont="1" applyAlignment="1">
      <alignment/>
    </xf>
    <xf numFmtId="1" fontId="2" fillId="0" borderId="13" xfId="0" applyNumberFormat="1" applyFont="1" applyBorder="1" applyAlignment="1">
      <alignment/>
    </xf>
    <xf numFmtId="1" fontId="1" fillId="0" borderId="10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/>
    </xf>
    <xf numFmtId="1" fontId="1" fillId="0" borderId="15" xfId="0" applyNumberFormat="1" applyFont="1" applyFill="1" applyBorder="1" applyAlignment="1">
      <alignment horizontal="right"/>
    </xf>
    <xf numFmtId="1" fontId="8" fillId="0" borderId="21" xfId="0" applyNumberFormat="1" applyFont="1" applyFill="1" applyBorder="1" applyAlignment="1" quotePrefix="1">
      <alignment horizontal="center"/>
    </xf>
    <xf numFmtId="1" fontId="9" fillId="0" borderId="13" xfId="0" applyNumberFormat="1" applyFont="1" applyFill="1" applyBorder="1" applyAlignment="1">
      <alignment horizontal="right"/>
    </xf>
    <xf numFmtId="1" fontId="2" fillId="0" borderId="13" xfId="0" applyNumberFormat="1" applyFont="1" applyFill="1" applyBorder="1" applyAlignment="1">
      <alignment/>
    </xf>
    <xf numFmtId="1" fontId="1" fillId="0" borderId="0" xfId="0" applyNumberFormat="1" applyFont="1" applyFill="1" applyAlignment="1">
      <alignment horizontal="right"/>
    </xf>
    <xf numFmtId="0" fontId="8" fillId="0" borderId="11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left"/>
    </xf>
    <xf numFmtId="2" fontId="16" fillId="0" borderId="0" xfId="0" applyNumberFormat="1" applyFont="1" applyFill="1" applyAlignment="1">
      <alignment/>
    </xf>
    <xf numFmtId="1" fontId="16" fillId="0" borderId="0" xfId="0" applyNumberFormat="1" applyFont="1" applyFill="1" applyAlignment="1">
      <alignment/>
    </xf>
    <xf numFmtId="2" fontId="0" fillId="0" borderId="13" xfId="0" applyNumberFormat="1" applyFill="1" applyBorder="1" applyAlignment="1">
      <alignment/>
    </xf>
    <xf numFmtId="1" fontId="1" fillId="0" borderId="18" xfId="0" applyNumberFormat="1" applyFont="1" applyFill="1" applyBorder="1" applyAlignment="1">
      <alignment/>
    </xf>
    <xf numFmtId="1" fontId="1" fillId="0" borderId="15" xfId="0" applyNumberFormat="1" applyFont="1" applyFill="1" applyBorder="1" applyAlignment="1">
      <alignment/>
    </xf>
    <xf numFmtId="1" fontId="8" fillId="0" borderId="18" xfId="0" applyNumberFormat="1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1" fontId="8" fillId="0" borderId="17" xfId="0" applyNumberFormat="1" applyFont="1" applyFill="1" applyBorder="1" applyAlignment="1">
      <alignment horizontal="center"/>
    </xf>
    <xf numFmtId="1" fontId="1" fillId="0" borderId="21" xfId="0" applyNumberFormat="1" applyFont="1" applyFill="1" applyBorder="1" applyAlignment="1">
      <alignment horizontal="center"/>
    </xf>
    <xf numFmtId="1" fontId="9" fillId="0" borderId="15" xfId="0" applyNumberFormat="1" applyFont="1" applyFill="1" applyBorder="1" applyAlignment="1">
      <alignment/>
    </xf>
    <xf numFmtId="1" fontId="9" fillId="0" borderId="18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1" fontId="1" fillId="0" borderId="10" xfId="0" applyNumberFormat="1" applyFont="1" applyFill="1" applyBorder="1" applyAlignment="1">
      <alignment horizontal="left"/>
    </xf>
    <xf numFmtId="1" fontId="1" fillId="0" borderId="12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 quotePrefix="1">
      <alignment horizontal="center"/>
    </xf>
    <xf numFmtId="1" fontId="1" fillId="0" borderId="0" xfId="0" applyNumberFormat="1" applyFont="1" applyFill="1" applyAlignment="1" quotePrefix="1">
      <alignment horizontal="center"/>
    </xf>
    <xf numFmtId="1" fontId="1" fillId="0" borderId="22" xfId="0" applyNumberFormat="1" applyFont="1" applyFill="1" applyBorder="1" applyAlignment="1">
      <alignment/>
    </xf>
    <xf numFmtId="1" fontId="1" fillId="0" borderId="19" xfId="0" applyNumberFormat="1" applyFont="1" applyFill="1" applyBorder="1" applyAlignment="1" quotePrefix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1" fontId="8" fillId="0" borderId="23" xfId="0" applyNumberFormat="1" applyFont="1" applyFill="1" applyBorder="1" applyAlignment="1">
      <alignment/>
    </xf>
    <xf numFmtId="1" fontId="8" fillId="0" borderId="16" xfId="0" applyNumberFormat="1" applyFont="1" applyFill="1" applyBorder="1" applyAlignment="1">
      <alignment horizontal="center"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" fontId="14" fillId="0" borderId="17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23" xfId="0" applyFont="1" applyBorder="1" applyAlignment="1">
      <alignment/>
    </xf>
    <xf numFmtId="2" fontId="23" fillId="0" borderId="21" xfId="0" applyNumberFormat="1" applyFont="1" applyBorder="1" applyAlignment="1">
      <alignment horizontal="left" vertical="center"/>
    </xf>
    <xf numFmtId="0" fontId="1" fillId="0" borderId="13" xfId="0" applyFon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8" fillId="33" borderId="0" xfId="0" applyNumberFormat="1" applyFont="1" applyFill="1" applyAlignment="1">
      <alignment/>
    </xf>
    <xf numFmtId="1" fontId="8" fillId="33" borderId="10" xfId="0" applyNumberFormat="1" applyFont="1" applyFill="1" applyBorder="1" applyAlignment="1">
      <alignment/>
    </xf>
    <xf numFmtId="1" fontId="8" fillId="33" borderId="10" xfId="0" applyNumberFormat="1" applyFont="1" applyFill="1" applyBorder="1" applyAlignment="1">
      <alignment horizontal="center"/>
    </xf>
    <xf numFmtId="1" fontId="8" fillId="33" borderId="11" xfId="0" applyNumberFormat="1" applyFont="1" applyFill="1" applyBorder="1" applyAlignment="1">
      <alignment horizontal="center"/>
    </xf>
    <xf numFmtId="1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1" fontId="1" fillId="33" borderId="0" xfId="0" applyNumberFormat="1" applyFont="1" applyFill="1" applyAlignment="1">
      <alignment/>
    </xf>
    <xf numFmtId="1" fontId="2" fillId="33" borderId="0" xfId="0" applyNumberFormat="1" applyFont="1" applyFill="1" applyAlignment="1">
      <alignment/>
    </xf>
    <xf numFmtId="0" fontId="13" fillId="33" borderId="13" xfId="0" applyFont="1" applyFill="1" applyBorder="1" applyAlignment="1">
      <alignment/>
    </xf>
    <xf numFmtId="1" fontId="10" fillId="33" borderId="13" xfId="0" applyNumberFormat="1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1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8" fillId="33" borderId="10" xfId="0" applyFont="1" applyFill="1" applyBorder="1" applyAlignment="1">
      <alignment/>
    </xf>
    <xf numFmtId="1" fontId="8" fillId="33" borderId="12" xfId="0" applyNumberFormat="1" applyFont="1" applyFill="1" applyBorder="1" applyAlignment="1">
      <alignment/>
    </xf>
    <xf numFmtId="1" fontId="8" fillId="33" borderId="13" xfId="0" applyNumberFormat="1" applyFont="1" applyFill="1" applyBorder="1" applyAlignment="1">
      <alignment horizontal="center"/>
    </xf>
    <xf numFmtId="1" fontId="8" fillId="33" borderId="0" xfId="0" applyNumberFormat="1" applyFont="1" applyFill="1" applyAlignment="1">
      <alignment horizontal="center"/>
    </xf>
    <xf numFmtId="1" fontId="1" fillId="33" borderId="0" xfId="0" applyNumberFormat="1" applyFont="1" applyFill="1" applyAlignment="1">
      <alignment/>
    </xf>
    <xf numFmtId="1" fontId="16" fillId="33" borderId="0" xfId="0" applyNumberFormat="1" applyFont="1" applyFill="1" applyAlignment="1">
      <alignment/>
    </xf>
    <xf numFmtId="0" fontId="9" fillId="0" borderId="10" xfId="0" applyFont="1" applyFill="1" applyBorder="1" applyAlignment="1">
      <alignment/>
    </xf>
    <xf numFmtId="1" fontId="10" fillId="0" borderId="2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9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" fontId="9" fillId="33" borderId="13" xfId="0" applyNumberFormat="1" applyFont="1" applyFill="1" applyBorder="1" applyAlignment="1">
      <alignment horizontal="right"/>
    </xf>
    <xf numFmtId="1" fontId="8" fillId="33" borderId="16" xfId="0" applyNumberFormat="1" applyFont="1" applyFill="1" applyBorder="1" applyAlignment="1">
      <alignment horizontal="center"/>
    </xf>
    <xf numFmtId="1" fontId="8" fillId="33" borderId="12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/>
    </xf>
    <xf numFmtId="1" fontId="17" fillId="33" borderId="10" xfId="0" applyNumberFormat="1" applyFont="1" applyFill="1" applyBorder="1" applyAlignment="1">
      <alignment horizontal="center"/>
    </xf>
    <xf numFmtId="1" fontId="17" fillId="33" borderId="12" xfId="0" applyNumberFormat="1" applyFont="1" applyFill="1" applyBorder="1" applyAlignment="1">
      <alignment horizontal="center"/>
    </xf>
    <xf numFmtId="1" fontId="17" fillId="33" borderId="11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1" fontId="17" fillId="0" borderId="13" xfId="0" applyNumberFormat="1" applyFont="1" applyFill="1" applyBorder="1" applyAlignment="1">
      <alignment horizontal="center"/>
    </xf>
    <xf numFmtId="1" fontId="15" fillId="0" borderId="13" xfId="0" applyNumberFormat="1" applyFont="1" applyFill="1" applyBorder="1" applyAlignment="1">
      <alignment horizontal="right"/>
    </xf>
    <xf numFmtId="0" fontId="14" fillId="0" borderId="13" xfId="0" applyFont="1" applyFill="1" applyBorder="1" applyAlignment="1">
      <alignment/>
    </xf>
    <xf numFmtId="1" fontId="14" fillId="0" borderId="13" xfId="0" applyNumberFormat="1" applyFont="1" applyFill="1" applyBorder="1" applyAlignment="1">
      <alignment/>
    </xf>
    <xf numFmtId="1" fontId="24" fillId="33" borderId="13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1" fontId="25" fillId="0" borderId="10" xfId="0" applyNumberFormat="1" applyFont="1" applyFill="1" applyBorder="1" applyAlignment="1">
      <alignment horizontal="center"/>
    </xf>
    <xf numFmtId="1" fontId="25" fillId="0" borderId="11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2" fontId="0" fillId="0" borderId="0" xfId="0" applyNumberFormat="1" applyFont="1" applyFill="1" applyAlignment="1">
      <alignment horizontal="left"/>
    </xf>
    <xf numFmtId="2" fontId="16" fillId="0" borderId="0" xfId="0" applyNumberFormat="1" applyFont="1" applyFill="1" applyAlignment="1">
      <alignment horizontal="left"/>
    </xf>
    <xf numFmtId="0" fontId="25" fillId="0" borderId="0" xfId="0" applyFont="1" applyAlignment="1">
      <alignment/>
    </xf>
    <xf numFmtId="1" fontId="25" fillId="0" borderId="0" xfId="0" applyNumberFormat="1" applyFont="1" applyAlignment="1">
      <alignment/>
    </xf>
    <xf numFmtId="2" fontId="25" fillId="0" borderId="0" xfId="0" applyNumberFormat="1" applyFont="1" applyAlignment="1">
      <alignment/>
    </xf>
    <xf numFmtId="1" fontId="25" fillId="0" borderId="0" xfId="0" applyNumberFormat="1" applyFont="1" applyFill="1" applyAlignment="1">
      <alignment/>
    </xf>
    <xf numFmtId="2" fontId="25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25" fillId="0" borderId="0" xfId="0" applyFont="1" applyFill="1" applyAlignment="1">
      <alignment/>
    </xf>
    <xf numFmtId="1" fontId="26" fillId="0" borderId="0" xfId="0" applyNumberFormat="1" applyFont="1" applyAlignment="1">
      <alignment/>
    </xf>
    <xf numFmtId="0" fontId="25" fillId="0" borderId="13" xfId="0" applyFont="1" applyFill="1" applyBorder="1" applyAlignment="1">
      <alignment/>
    </xf>
    <xf numFmtId="1" fontId="25" fillId="0" borderId="13" xfId="0" applyNumberFormat="1" applyFont="1" applyFill="1" applyBorder="1" applyAlignment="1">
      <alignment/>
    </xf>
    <xf numFmtId="1" fontId="25" fillId="0" borderId="13" xfId="0" applyNumberFormat="1" applyFont="1" applyFill="1" applyBorder="1" applyAlignment="1">
      <alignment horizontal="left"/>
    </xf>
    <xf numFmtId="1" fontId="25" fillId="0" borderId="13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12" fillId="0" borderId="15" xfId="0" applyFont="1" applyFill="1" applyBorder="1" applyAlignment="1">
      <alignment/>
    </xf>
    <xf numFmtId="1" fontId="10" fillId="0" borderId="22" xfId="0" applyNumberFormat="1" applyFont="1" applyFill="1" applyBorder="1" applyAlignment="1">
      <alignment horizontal="center"/>
    </xf>
    <xf numFmtId="1" fontId="9" fillId="0" borderId="16" xfId="0" applyNumberFormat="1" applyFont="1" applyFill="1" applyBorder="1" applyAlignment="1">
      <alignment/>
    </xf>
    <xf numFmtId="1" fontId="10" fillId="0" borderId="14" xfId="0" applyNumberFormat="1" applyFont="1" applyFill="1" applyBorder="1" applyAlignment="1">
      <alignment/>
    </xf>
    <xf numFmtId="2" fontId="11" fillId="0" borderId="13" xfId="0" applyNumberFormat="1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2" fontId="11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190" fontId="0" fillId="0" borderId="0" xfId="0" applyNumberFormat="1" applyFill="1" applyAlignment="1">
      <alignment/>
    </xf>
    <xf numFmtId="1" fontId="9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8" fillId="0" borderId="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/>
    </xf>
    <xf numFmtId="1" fontId="8" fillId="0" borderId="21" xfId="0" applyNumberFormat="1" applyFont="1" applyFill="1" applyBorder="1" applyAlignment="1">
      <alignment/>
    </xf>
    <xf numFmtId="1" fontId="13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1" fontId="13" fillId="0" borderId="13" xfId="0" applyNumberFormat="1" applyFont="1" applyFill="1" applyBorder="1" applyAlignment="1">
      <alignment/>
    </xf>
    <xf numFmtId="1" fontId="8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 horizontal="right"/>
    </xf>
    <xf numFmtId="0" fontId="8" fillId="0" borderId="18" xfId="0" applyFont="1" applyFill="1" applyBorder="1" applyAlignment="1">
      <alignment/>
    </xf>
    <xf numFmtId="2" fontId="1" fillId="0" borderId="0" xfId="0" applyNumberFormat="1" applyFont="1" applyFill="1" applyAlignment="1">
      <alignment horizontal="center"/>
    </xf>
    <xf numFmtId="0" fontId="8" fillId="0" borderId="19" xfId="0" applyFont="1" applyFill="1" applyBorder="1" applyAlignment="1">
      <alignment/>
    </xf>
    <xf numFmtId="1" fontId="8" fillId="0" borderId="12" xfId="0" applyNumberFormat="1" applyFont="1" applyFill="1" applyBorder="1" applyAlignment="1">
      <alignment/>
    </xf>
    <xf numFmtId="1" fontId="8" fillId="0" borderId="10" xfId="0" applyNumberFormat="1" applyFont="1" applyFill="1" applyBorder="1" applyAlignment="1">
      <alignment horizontal="right"/>
    </xf>
    <xf numFmtId="0" fontId="8" fillId="0" borderId="23" xfId="0" applyFont="1" applyFill="1" applyBorder="1" applyAlignment="1">
      <alignment/>
    </xf>
    <xf numFmtId="1" fontId="8" fillId="0" borderId="11" xfId="0" applyNumberFormat="1" applyFont="1" applyFill="1" applyBorder="1" applyAlignment="1">
      <alignment horizontal="right"/>
    </xf>
    <xf numFmtId="17" fontId="1" fillId="0" borderId="0" xfId="0" applyNumberFormat="1" applyFont="1" applyFill="1" applyAlignment="1">
      <alignment horizontal="left"/>
    </xf>
    <xf numFmtId="1" fontId="1" fillId="0" borderId="0" xfId="0" applyNumberFormat="1" applyFont="1" applyFill="1" applyAlignment="1">
      <alignment horizontal="right"/>
    </xf>
    <xf numFmtId="1" fontId="0" fillId="0" borderId="0" xfId="0" applyNumberFormat="1" applyFill="1" applyAlignment="1">
      <alignment horizontal="right"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14" fillId="0" borderId="10" xfId="0" applyFont="1" applyFill="1" applyBorder="1" applyAlignment="1">
      <alignment/>
    </xf>
    <xf numFmtId="1" fontId="14" fillId="0" borderId="15" xfId="0" applyNumberFormat="1" applyFont="1" applyFill="1" applyBorder="1" applyAlignment="1">
      <alignment horizontal="left"/>
    </xf>
    <xf numFmtId="1" fontId="14" fillId="0" borderId="18" xfId="0" applyNumberFormat="1" applyFont="1" applyFill="1" applyBorder="1" applyAlignment="1">
      <alignment horizontal="left"/>
    </xf>
    <xf numFmtId="1" fontId="14" fillId="0" borderId="22" xfId="0" applyNumberFormat="1" applyFont="1" applyFill="1" applyBorder="1" applyAlignment="1">
      <alignment/>
    </xf>
    <xf numFmtId="1" fontId="14" fillId="0" borderId="19" xfId="0" applyNumberFormat="1" applyFont="1" applyFill="1" applyBorder="1" applyAlignment="1">
      <alignment/>
    </xf>
    <xf numFmtId="1" fontId="14" fillId="0" borderId="15" xfId="0" applyNumberFormat="1" applyFont="1" applyFill="1" applyBorder="1" applyAlignment="1">
      <alignment/>
    </xf>
    <xf numFmtId="1" fontId="14" fillId="0" borderId="18" xfId="0" applyNumberFormat="1" applyFont="1" applyFill="1" applyBorder="1" applyAlignment="1">
      <alignment/>
    </xf>
    <xf numFmtId="1" fontId="14" fillId="0" borderId="14" xfId="0" applyNumberFormat="1" applyFont="1" applyFill="1" applyBorder="1" applyAlignment="1">
      <alignment/>
    </xf>
    <xf numFmtId="1" fontId="14" fillId="0" borderId="23" xfId="0" applyNumberFormat="1" applyFont="1" applyFill="1" applyBorder="1" applyAlignment="1">
      <alignment/>
    </xf>
    <xf numFmtId="1" fontId="14" fillId="0" borderId="21" xfId="0" applyNumberFormat="1" applyFont="1" applyFill="1" applyBorder="1" applyAlignment="1">
      <alignment horizontal="center"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left"/>
    </xf>
    <xf numFmtId="2" fontId="7" fillId="0" borderId="0" xfId="0" applyNumberFormat="1" applyFont="1" applyFill="1" applyAlignment="1">
      <alignment/>
    </xf>
    <xf numFmtId="1" fontId="7" fillId="0" borderId="1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2" fontId="16" fillId="0" borderId="0" xfId="0" applyNumberFormat="1" applyFont="1" applyFill="1" applyAlignment="1">
      <alignment/>
    </xf>
    <xf numFmtId="1" fontId="16" fillId="0" borderId="0" xfId="0" applyNumberFormat="1" applyFont="1" applyFill="1" applyAlignment="1">
      <alignment/>
    </xf>
    <xf numFmtId="2" fontId="16" fillId="0" borderId="13" xfId="0" applyNumberFormat="1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" fontId="21" fillId="0" borderId="0" xfId="0" applyNumberFormat="1" applyFont="1" applyFill="1" applyAlignment="1">
      <alignment/>
    </xf>
    <xf numFmtId="1" fontId="14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1" fontId="9" fillId="0" borderId="17" xfId="0" applyNumberFormat="1" applyFont="1" applyFill="1" applyBorder="1" applyAlignment="1">
      <alignment/>
    </xf>
    <xf numFmtId="1" fontId="10" fillId="0" borderId="17" xfId="0" applyNumberFormat="1" applyFont="1" applyFill="1" applyBorder="1" applyAlignment="1">
      <alignment/>
    </xf>
    <xf numFmtId="1" fontId="15" fillId="0" borderId="17" xfId="0" applyNumberFormat="1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" fontId="8" fillId="0" borderId="15" xfId="0" applyNumberFormat="1" applyFont="1" applyFill="1" applyBorder="1" applyAlignment="1">
      <alignment horizontal="center"/>
    </xf>
    <xf numFmtId="1" fontId="14" fillId="0" borderId="17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/>
    </xf>
    <xf numFmtId="1" fontId="14" fillId="0" borderId="21" xfId="0" applyNumberFormat="1" applyFont="1" applyFill="1" applyBorder="1" applyAlignment="1">
      <alignment horizontal="center" wrapText="1"/>
    </xf>
    <xf numFmtId="1" fontId="14" fillId="0" borderId="16" xfId="0" applyNumberFormat="1" applyFont="1" applyFill="1" applyBorder="1" applyAlignment="1">
      <alignment horizontal="center"/>
    </xf>
    <xf numFmtId="1" fontId="8" fillId="0" borderId="20" xfId="0" applyNumberFormat="1" applyFont="1" applyFill="1" applyBorder="1" applyAlignment="1">
      <alignment/>
    </xf>
    <xf numFmtId="1" fontId="8" fillId="0" borderId="18" xfId="0" applyNumberFormat="1" applyFont="1" applyFill="1" applyBorder="1" applyAlignment="1">
      <alignment/>
    </xf>
    <xf numFmtId="1" fontId="8" fillId="0" borderId="15" xfId="0" applyNumberFormat="1" applyFont="1" applyFill="1" applyBorder="1" applyAlignment="1">
      <alignment/>
    </xf>
    <xf numFmtId="190" fontId="9" fillId="0" borderId="0" xfId="0" applyNumberFormat="1" applyFont="1" applyFill="1" applyAlignment="1">
      <alignment/>
    </xf>
    <xf numFmtId="1" fontId="9" fillId="0" borderId="10" xfId="0" applyNumberFormat="1" applyFont="1" applyFill="1" applyBorder="1" applyAlignment="1">
      <alignment horizontal="right"/>
    </xf>
    <xf numFmtId="1" fontId="8" fillId="0" borderId="12" xfId="0" applyNumberFormat="1" applyFont="1" applyFill="1" applyBorder="1" applyAlignment="1">
      <alignment horizontal="right"/>
    </xf>
    <xf numFmtId="1" fontId="17" fillId="0" borderId="12" xfId="0" applyNumberFormat="1" applyFont="1" applyFill="1" applyBorder="1" applyAlignment="1">
      <alignment horizontal="right"/>
    </xf>
    <xf numFmtId="1" fontId="17" fillId="0" borderId="11" xfId="0" applyNumberFormat="1" applyFont="1" applyFill="1" applyBorder="1" applyAlignment="1">
      <alignment horizontal="right"/>
    </xf>
    <xf numFmtId="1" fontId="9" fillId="0" borderId="11" xfId="0" applyNumberFormat="1" applyFont="1" applyFill="1" applyBorder="1" applyAlignment="1">
      <alignment horizontal="right"/>
    </xf>
    <xf numFmtId="1" fontId="0" fillId="0" borderId="0" xfId="0" applyNumberFormat="1" applyFont="1" applyFill="1" applyAlignment="1">
      <alignment horizontal="right"/>
    </xf>
    <xf numFmtId="1" fontId="1" fillId="0" borderId="10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right"/>
    </xf>
    <xf numFmtId="1" fontId="0" fillId="0" borderId="13" xfId="0" applyNumberFormat="1" applyFill="1" applyBorder="1" applyAlignment="1">
      <alignment horizontal="right"/>
    </xf>
    <xf numFmtId="1" fontId="1" fillId="0" borderId="13" xfId="0" applyNumberFormat="1" applyFont="1" applyFill="1" applyBorder="1" applyAlignment="1">
      <alignment horizontal="right"/>
    </xf>
    <xf numFmtId="1" fontId="2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" fontId="15" fillId="0" borderId="15" xfId="0" applyNumberFormat="1" applyFont="1" applyFill="1" applyBorder="1" applyAlignment="1">
      <alignment/>
    </xf>
    <xf numFmtId="1" fontId="15" fillId="0" borderId="18" xfId="0" applyNumberFormat="1" applyFont="1" applyFill="1" applyBorder="1" applyAlignment="1">
      <alignment/>
    </xf>
    <xf numFmtId="1" fontId="15" fillId="0" borderId="22" xfId="0" applyNumberFormat="1" applyFont="1" applyFill="1" applyBorder="1" applyAlignment="1">
      <alignment/>
    </xf>
    <xf numFmtId="1" fontId="15" fillId="0" borderId="19" xfId="0" applyNumberFormat="1" applyFont="1" applyFill="1" applyBorder="1" applyAlignment="1">
      <alignment/>
    </xf>
    <xf numFmtId="1" fontId="9" fillId="0" borderId="22" xfId="0" applyNumberFormat="1" applyFont="1" applyFill="1" applyBorder="1" applyAlignment="1">
      <alignment/>
    </xf>
    <xf numFmtId="1" fontId="9" fillId="0" borderId="19" xfId="0" applyNumberFormat="1" applyFont="1" applyFill="1" applyBorder="1" applyAlignment="1">
      <alignment/>
    </xf>
    <xf numFmtId="1" fontId="9" fillId="0" borderId="14" xfId="0" applyNumberFormat="1" applyFont="1" applyFill="1" applyBorder="1" applyAlignment="1">
      <alignment/>
    </xf>
    <xf numFmtId="1" fontId="9" fillId="0" borderId="23" xfId="0" applyNumberFormat="1" applyFont="1" applyFill="1" applyBorder="1" applyAlignment="1">
      <alignment/>
    </xf>
    <xf numFmtId="0" fontId="14" fillId="0" borderId="15" xfId="0" applyFont="1" applyFill="1" applyBorder="1" applyAlignment="1">
      <alignment/>
    </xf>
    <xf numFmtId="1" fontId="21" fillId="0" borderId="17" xfId="0" applyNumberFormat="1" applyFont="1" applyFill="1" applyBorder="1" applyAlignment="1">
      <alignment/>
    </xf>
    <xf numFmtId="1" fontId="14" fillId="0" borderId="11" xfId="0" applyNumberFormat="1" applyFont="1" applyFill="1" applyBorder="1" applyAlignment="1">
      <alignment horizontal="center"/>
    </xf>
    <xf numFmtId="1" fontId="15" fillId="0" borderId="13" xfId="0" applyNumberFormat="1" applyFont="1" applyFill="1" applyBorder="1" applyAlignment="1" quotePrefix="1">
      <alignment/>
    </xf>
    <xf numFmtId="1" fontId="15" fillId="0" borderId="16" xfId="0" applyNumberFormat="1" applyFont="1" applyFill="1" applyBorder="1" applyAlignment="1">
      <alignment/>
    </xf>
    <xf numFmtId="1" fontId="28" fillId="0" borderId="13" xfId="0" applyNumberFormat="1" applyFont="1" applyFill="1" applyBorder="1" applyAlignment="1">
      <alignment/>
    </xf>
    <xf numFmtId="1" fontId="15" fillId="0" borderId="12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1" fontId="14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 horizontal="center" wrapText="1"/>
    </xf>
    <xf numFmtId="1" fontId="0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" fontId="4" fillId="0" borderId="0" xfId="0" applyNumberFormat="1" applyFont="1" applyFill="1" applyAlignment="1">
      <alignment/>
    </xf>
    <xf numFmtId="1" fontId="10" fillId="0" borderId="16" xfId="0" applyNumberFormat="1" applyFont="1" applyFill="1" applyBorder="1" applyAlignment="1">
      <alignment/>
    </xf>
    <xf numFmtId="190" fontId="9" fillId="0" borderId="13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2" fontId="9" fillId="0" borderId="13" xfId="0" applyNumberFormat="1" applyFont="1" applyFill="1" applyBorder="1" applyAlignment="1">
      <alignment/>
    </xf>
    <xf numFmtId="2" fontId="8" fillId="0" borderId="13" xfId="0" applyNumberFormat="1" applyFont="1" applyFill="1" applyBorder="1" applyAlignment="1">
      <alignment/>
    </xf>
    <xf numFmtId="2" fontId="10" fillId="0" borderId="0" xfId="0" applyNumberFormat="1" applyFont="1" applyFill="1" applyAlignment="1">
      <alignment horizontal="right"/>
    </xf>
    <xf numFmtId="2" fontId="8" fillId="0" borderId="0" xfId="0" applyNumberFormat="1" applyFont="1" applyFill="1" applyAlignment="1">
      <alignment horizontal="right"/>
    </xf>
    <xf numFmtId="2" fontId="8" fillId="0" borderId="21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right"/>
    </xf>
    <xf numFmtId="2" fontId="8" fillId="0" borderId="12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right"/>
    </xf>
    <xf numFmtId="2" fontId="6" fillId="0" borderId="0" xfId="0" applyNumberFormat="1" applyFont="1" applyFill="1" applyAlignment="1">
      <alignment/>
    </xf>
    <xf numFmtId="1" fontId="9" fillId="0" borderId="21" xfId="0" applyNumberFormat="1" applyFont="1" applyFill="1" applyBorder="1" applyAlignment="1">
      <alignment/>
    </xf>
    <xf numFmtId="1" fontId="8" fillId="0" borderId="10" xfId="0" applyNumberFormat="1" applyFont="1" applyFill="1" applyBorder="1" applyAlignment="1">
      <alignment horizontal="left"/>
    </xf>
    <xf numFmtId="1" fontId="8" fillId="0" borderId="18" xfId="0" applyNumberFormat="1" applyFont="1" applyFill="1" applyBorder="1" applyAlignment="1" quotePrefix="1">
      <alignment horizontal="center"/>
    </xf>
    <xf numFmtId="1" fontId="8" fillId="0" borderId="19" xfId="0" applyNumberFormat="1" applyFont="1" applyFill="1" applyBorder="1" applyAlignment="1">
      <alignment/>
    </xf>
    <xf numFmtId="1" fontId="8" fillId="0" borderId="22" xfId="0" applyNumberFormat="1" applyFont="1" applyFill="1" applyBorder="1" applyAlignment="1">
      <alignment/>
    </xf>
    <xf numFmtId="1" fontId="8" fillId="0" borderId="14" xfId="0" applyNumberFormat="1" applyFont="1" applyFill="1" applyBorder="1" applyAlignment="1">
      <alignment/>
    </xf>
    <xf numFmtId="1" fontId="1" fillId="0" borderId="15" xfId="0" applyNumberFormat="1" applyFont="1" applyFill="1" applyBorder="1" applyAlignment="1">
      <alignment horizontal="center"/>
    </xf>
    <xf numFmtId="1" fontId="8" fillId="0" borderId="22" xfId="0" applyNumberFormat="1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/>
    </xf>
    <xf numFmtId="1" fontId="1" fillId="0" borderId="21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/>
    </xf>
    <xf numFmtId="1" fontId="0" fillId="0" borderId="21" xfId="0" applyNumberFormat="1" applyFill="1" applyBorder="1" applyAlignment="1">
      <alignment/>
    </xf>
    <xf numFmtId="1" fontId="0" fillId="0" borderId="17" xfId="0" applyNumberFormat="1" applyFill="1" applyBorder="1" applyAlignment="1">
      <alignment/>
    </xf>
    <xf numFmtId="1" fontId="0" fillId="0" borderId="12" xfId="0" applyNumberFormat="1" applyFill="1" applyBorder="1" applyAlignment="1">
      <alignment/>
    </xf>
    <xf numFmtId="1" fontId="1" fillId="0" borderId="18" xfId="0" applyNumberFormat="1" applyFont="1" applyFill="1" applyBorder="1" applyAlignment="1" quotePrefix="1">
      <alignment horizontal="center"/>
    </xf>
    <xf numFmtId="1" fontId="1" fillId="0" borderId="22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/>
    </xf>
    <xf numFmtId="1" fontId="1" fillId="0" borderId="14" xfId="0" applyNumberFormat="1" applyFont="1" applyFill="1" applyBorder="1" applyAlignment="1">
      <alignment/>
    </xf>
    <xf numFmtId="1" fontId="1" fillId="0" borderId="23" xfId="0" applyNumberFormat="1" applyFont="1" applyFill="1" applyBorder="1" applyAlignment="1">
      <alignment/>
    </xf>
    <xf numFmtId="1" fontId="8" fillId="0" borderId="15" xfId="0" applyNumberFormat="1" applyFont="1" applyFill="1" applyBorder="1" applyAlignment="1">
      <alignment horizontal="left"/>
    </xf>
    <xf numFmtId="0" fontId="8" fillId="0" borderId="15" xfId="0" applyFont="1" applyFill="1" applyBorder="1" applyAlignment="1">
      <alignment/>
    </xf>
    <xf numFmtId="0" fontId="2" fillId="0" borderId="0" xfId="0" applyFont="1" applyFill="1" applyAlignment="1">
      <alignment/>
    </xf>
    <xf numFmtId="1" fontId="16" fillId="0" borderId="13" xfId="0" applyNumberFormat="1" applyFont="1" applyFill="1" applyBorder="1" applyAlignment="1">
      <alignment/>
    </xf>
    <xf numFmtId="1" fontId="9" fillId="0" borderId="13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/>
    </xf>
    <xf numFmtId="0" fontId="1" fillId="33" borderId="13" xfId="0" applyFont="1" applyFill="1" applyBorder="1" applyAlignment="1">
      <alignment horizontal="center" vertical="top"/>
    </xf>
    <xf numFmtId="0" fontId="6" fillId="33" borderId="13" xfId="0" applyFont="1" applyFill="1" applyBorder="1" applyAlignment="1">
      <alignment horizontal="right" vertical="top" wrapText="1"/>
    </xf>
    <xf numFmtId="0" fontId="6" fillId="33" borderId="13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33" borderId="23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/>
    </xf>
    <xf numFmtId="0" fontId="6" fillId="33" borderId="11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/>
    </xf>
    <xf numFmtId="0" fontId="7" fillId="0" borderId="13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/>
    </xf>
    <xf numFmtId="0" fontId="6" fillId="33" borderId="13" xfId="0" applyFont="1" applyFill="1" applyBorder="1" applyAlignment="1">
      <alignment vertical="top"/>
    </xf>
    <xf numFmtId="0" fontId="6" fillId="0" borderId="13" xfId="0" applyFont="1" applyFill="1" applyBorder="1" applyAlignment="1">
      <alignment horizontal="right" vertical="top" wrapText="1"/>
    </xf>
    <xf numFmtId="0" fontId="6" fillId="0" borderId="0" xfId="0" applyFont="1" applyFill="1" applyAlignment="1">
      <alignment/>
    </xf>
    <xf numFmtId="0" fontId="6" fillId="33" borderId="10" xfId="0" applyFont="1" applyFill="1" applyBorder="1" applyAlignment="1">
      <alignment horizontal="right" vertical="top" wrapText="1"/>
    </xf>
    <xf numFmtId="0" fontId="6" fillId="33" borderId="0" xfId="0" applyFont="1" applyFill="1" applyAlignment="1">
      <alignment vertical="top"/>
    </xf>
    <xf numFmtId="0" fontId="6" fillId="33" borderId="13" xfId="0" applyFont="1" applyFill="1" applyBorder="1" applyAlignment="1">
      <alignment/>
    </xf>
    <xf numFmtId="0" fontId="6" fillId="33" borderId="12" xfId="0" applyFont="1" applyFill="1" applyBorder="1" applyAlignment="1">
      <alignment horizontal="right" vertical="top" wrapText="1"/>
    </xf>
    <xf numFmtId="0" fontId="6" fillId="0" borderId="0" xfId="0" applyFont="1" applyFill="1" applyAlignment="1">
      <alignment vertical="top"/>
    </xf>
    <xf numFmtId="0" fontId="29" fillId="33" borderId="13" xfId="0" applyFont="1" applyFill="1" applyBorder="1" applyAlignment="1">
      <alignment horizontal="right" vertical="top" wrapText="1"/>
    </xf>
    <xf numFmtId="0" fontId="29" fillId="33" borderId="13" xfId="0" applyFont="1" applyFill="1" applyBorder="1" applyAlignment="1">
      <alignment vertical="top" wrapText="1"/>
    </xf>
    <xf numFmtId="0" fontId="29" fillId="0" borderId="13" xfId="0" applyFont="1" applyFill="1" applyBorder="1" applyAlignment="1">
      <alignment vertical="top"/>
    </xf>
    <xf numFmtId="0" fontId="29" fillId="0" borderId="0" xfId="0" applyFont="1" applyFill="1" applyAlignment="1">
      <alignment vertical="top"/>
    </xf>
    <xf numFmtId="0" fontId="29" fillId="33" borderId="13" xfId="0" applyFont="1" applyFill="1" applyBorder="1" applyAlignment="1">
      <alignment vertical="top"/>
    </xf>
    <xf numFmtId="0" fontId="29" fillId="33" borderId="13" xfId="0" applyFont="1" applyFill="1" applyBorder="1" applyAlignment="1">
      <alignment/>
    </xf>
    <xf numFmtId="0" fontId="29" fillId="33" borderId="0" xfId="0" applyFont="1" applyFill="1" applyAlignment="1">
      <alignment vertical="top"/>
    </xf>
    <xf numFmtId="0" fontId="29" fillId="33" borderId="0" xfId="0" applyFont="1" applyFill="1" applyAlignment="1">
      <alignment/>
    </xf>
    <xf numFmtId="0" fontId="30" fillId="33" borderId="13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horizontal="justify" vertical="top" wrapText="1"/>
    </xf>
    <xf numFmtId="0" fontId="29" fillId="33" borderId="13" xfId="0" applyFont="1" applyFill="1" applyBorder="1" applyAlignment="1">
      <alignment horizontal="justify" vertical="top" wrapText="1"/>
    </xf>
    <xf numFmtId="0" fontId="29" fillId="0" borderId="13" xfId="0" applyFont="1" applyFill="1" applyBorder="1" applyAlignment="1">
      <alignment horizontal="right" vertical="top" wrapText="1"/>
    </xf>
    <xf numFmtId="0" fontId="29" fillId="33" borderId="11" xfId="0" applyFont="1" applyFill="1" applyBorder="1" applyAlignment="1">
      <alignment horizontal="right" vertical="top" wrapText="1"/>
    </xf>
    <xf numFmtId="0" fontId="6" fillId="33" borderId="12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vertical="top"/>
    </xf>
    <xf numFmtId="0" fontId="6" fillId="33" borderId="0" xfId="0" applyFont="1" applyFill="1" applyAlignment="1">
      <alignment horizontal="right" vertical="top" wrapText="1"/>
    </xf>
    <xf numFmtId="0" fontId="21" fillId="33" borderId="0" xfId="0" applyFont="1" applyFill="1" applyAlignment="1">
      <alignment/>
    </xf>
    <xf numFmtId="1" fontId="1" fillId="0" borderId="16" xfId="0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1" fontId="1" fillId="0" borderId="18" xfId="0" applyNumberFormat="1" applyFont="1" applyFill="1" applyBorder="1" applyAlignment="1">
      <alignment horizontal="center"/>
    </xf>
    <xf numFmtId="1" fontId="8" fillId="0" borderId="24" xfId="0" applyNumberFormat="1" applyFont="1" applyFill="1" applyBorder="1" applyAlignment="1">
      <alignment horizontal="center"/>
    </xf>
    <xf numFmtId="1" fontId="8" fillId="0" borderId="23" xfId="0" applyNumberFormat="1" applyFont="1" applyFill="1" applyBorder="1" applyAlignment="1">
      <alignment horizontal="center"/>
    </xf>
    <xf numFmtId="1" fontId="8" fillId="0" borderId="14" xfId="0" applyNumberFormat="1" applyFont="1" applyFill="1" applyBorder="1" applyAlignment="1">
      <alignment horizontal="center"/>
    </xf>
    <xf numFmtId="1" fontId="8" fillId="0" borderId="16" xfId="0" applyNumberFormat="1" applyFont="1" applyFill="1" applyBorder="1" applyAlignment="1">
      <alignment horizontal="center"/>
    </xf>
    <xf numFmtId="1" fontId="8" fillId="0" borderId="21" xfId="0" applyNumberFormat="1" applyFont="1" applyFill="1" applyBorder="1" applyAlignment="1">
      <alignment horizontal="center"/>
    </xf>
    <xf numFmtId="1" fontId="8" fillId="0" borderId="17" xfId="0" applyNumberFormat="1" applyFont="1" applyFill="1" applyBorder="1" applyAlignment="1">
      <alignment horizontal="center"/>
    </xf>
    <xf numFmtId="1" fontId="8" fillId="0" borderId="15" xfId="0" applyNumberFormat="1" applyFont="1" applyFill="1" applyBorder="1" applyAlignment="1">
      <alignment horizontal="center"/>
    </xf>
    <xf numFmtId="1" fontId="8" fillId="0" borderId="18" xfId="0" applyNumberFormat="1" applyFont="1" applyFill="1" applyBorder="1" applyAlignment="1">
      <alignment horizontal="center"/>
    </xf>
    <xf numFmtId="1" fontId="8" fillId="0" borderId="20" xfId="0" applyNumberFormat="1" applyFont="1" applyFill="1" applyBorder="1" applyAlignment="1">
      <alignment horizontal="center"/>
    </xf>
    <xf numFmtId="1" fontId="8" fillId="0" borderId="22" xfId="0" applyNumberFormat="1" applyFont="1" applyFill="1" applyBorder="1" applyAlignment="1">
      <alignment horizontal="center"/>
    </xf>
    <xf numFmtId="1" fontId="8" fillId="0" borderId="19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1" fontId="14" fillId="0" borderId="14" xfId="0" applyNumberFormat="1" applyFont="1" applyFill="1" applyBorder="1" applyAlignment="1">
      <alignment horizontal="center"/>
    </xf>
    <xf numFmtId="1" fontId="14" fillId="0" borderId="23" xfId="0" applyNumberFormat="1" applyFont="1" applyFill="1" applyBorder="1" applyAlignment="1">
      <alignment horizontal="center"/>
    </xf>
    <xf numFmtId="1" fontId="14" fillId="0" borderId="22" xfId="0" applyNumberFormat="1" applyFont="1" applyFill="1" applyBorder="1" applyAlignment="1">
      <alignment horizontal="center"/>
    </xf>
    <xf numFmtId="1" fontId="14" fillId="0" borderId="19" xfId="0" applyNumberFormat="1" applyFont="1" applyFill="1" applyBorder="1" applyAlignment="1">
      <alignment horizontal="center"/>
    </xf>
    <xf numFmtId="1" fontId="14" fillId="0" borderId="15" xfId="0" applyNumberFormat="1" applyFont="1" applyFill="1" applyBorder="1" applyAlignment="1">
      <alignment horizontal="center"/>
    </xf>
    <xf numFmtId="1" fontId="14" fillId="0" borderId="18" xfId="0" applyNumberFormat="1" applyFont="1" applyFill="1" applyBorder="1" applyAlignment="1">
      <alignment horizontal="center"/>
    </xf>
    <xf numFmtId="1" fontId="14" fillId="0" borderId="16" xfId="0" applyNumberFormat="1" applyFont="1" applyFill="1" applyBorder="1" applyAlignment="1">
      <alignment horizontal="left"/>
    </xf>
    <xf numFmtId="1" fontId="14" fillId="0" borderId="21" xfId="0" applyNumberFormat="1" applyFont="1" applyFill="1" applyBorder="1" applyAlignment="1">
      <alignment horizontal="left"/>
    </xf>
    <xf numFmtId="1" fontId="14" fillId="0" borderId="17" xfId="0" applyNumberFormat="1" applyFont="1" applyFill="1" applyBorder="1" applyAlignment="1">
      <alignment horizontal="left"/>
    </xf>
    <xf numFmtId="1" fontId="8" fillId="0" borderId="13" xfId="0" applyNumberFormat="1" applyFont="1" applyFill="1" applyBorder="1" applyAlignment="1">
      <alignment horizontal="center"/>
    </xf>
    <xf numFmtId="1" fontId="1" fillId="0" borderId="21" xfId="0" applyNumberFormat="1" applyFont="1" applyFill="1" applyBorder="1" applyAlignment="1">
      <alignment horizontal="center"/>
    </xf>
    <xf numFmtId="1" fontId="17" fillId="0" borderId="16" xfId="0" applyNumberFormat="1" applyFont="1" applyFill="1" applyBorder="1" applyAlignment="1">
      <alignment horizontal="center"/>
    </xf>
    <xf numFmtId="1" fontId="17" fillId="0" borderId="21" xfId="0" applyNumberFormat="1" applyFont="1" applyFill="1" applyBorder="1" applyAlignment="1">
      <alignment horizontal="center"/>
    </xf>
    <xf numFmtId="1" fontId="17" fillId="0" borderId="17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" fontId="7" fillId="0" borderId="21" xfId="0" applyNumberFormat="1" applyFont="1" applyFill="1" applyBorder="1" applyAlignment="1">
      <alignment horizontal="center"/>
    </xf>
    <xf numFmtId="1" fontId="7" fillId="0" borderId="17" xfId="0" applyNumberFormat="1" applyFont="1" applyFill="1" applyBorder="1" applyAlignment="1">
      <alignment horizontal="center"/>
    </xf>
    <xf numFmtId="1" fontId="14" fillId="0" borderId="16" xfId="0" applyNumberFormat="1" applyFont="1" applyFill="1" applyBorder="1" applyAlignment="1">
      <alignment horizontal="center" vertical="top" wrapText="1"/>
    </xf>
    <xf numFmtId="1" fontId="14" fillId="0" borderId="21" xfId="0" applyNumberFormat="1" applyFont="1" applyFill="1" applyBorder="1" applyAlignment="1">
      <alignment horizontal="center" vertical="top" wrapText="1"/>
    </xf>
    <xf numFmtId="1" fontId="14" fillId="0" borderId="16" xfId="0" applyNumberFormat="1" applyFont="1" applyFill="1" applyBorder="1" applyAlignment="1">
      <alignment horizontal="center"/>
    </xf>
    <xf numFmtId="1" fontId="14" fillId="0" borderId="21" xfId="0" applyNumberFormat="1" applyFont="1" applyFill="1" applyBorder="1" applyAlignment="1">
      <alignment horizontal="center"/>
    </xf>
    <xf numFmtId="1" fontId="14" fillId="0" borderId="17" xfId="0" applyNumberFormat="1" applyFont="1" applyFill="1" applyBorder="1" applyAlignment="1">
      <alignment horizontal="center"/>
    </xf>
    <xf numFmtId="1" fontId="14" fillId="0" borderId="16" xfId="0" applyNumberFormat="1" applyFont="1" applyFill="1" applyBorder="1" applyAlignment="1">
      <alignment horizontal="center" wrapText="1"/>
    </xf>
    <xf numFmtId="1" fontId="14" fillId="0" borderId="21" xfId="0" applyNumberFormat="1" applyFont="1" applyFill="1" applyBorder="1" applyAlignment="1">
      <alignment horizontal="center" wrapText="1"/>
    </xf>
    <xf numFmtId="1" fontId="14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 horizontal="center" wrapText="1"/>
    </xf>
    <xf numFmtId="1" fontId="14" fillId="0" borderId="0" xfId="0" applyNumberFormat="1" applyFont="1" applyFill="1" applyAlignment="1">
      <alignment horizontal="center" vertical="top" wrapText="1"/>
    </xf>
    <xf numFmtId="1" fontId="1" fillId="0" borderId="15" xfId="0" applyNumberFormat="1" applyFont="1" applyFill="1" applyBorder="1" applyAlignment="1">
      <alignment horizontal="center" vertical="top" wrapText="1"/>
    </xf>
    <xf numFmtId="1" fontId="1" fillId="0" borderId="18" xfId="0" applyNumberFormat="1" applyFont="1" applyFill="1" applyBorder="1" applyAlignment="1">
      <alignment horizontal="center" vertical="top" wrapText="1"/>
    </xf>
    <xf numFmtId="1" fontId="1" fillId="0" borderId="14" xfId="0" applyNumberFormat="1" applyFont="1" applyFill="1" applyBorder="1" applyAlignment="1">
      <alignment horizontal="center" vertical="top" wrapText="1"/>
    </xf>
    <xf numFmtId="1" fontId="1" fillId="0" borderId="23" xfId="0" applyNumberFormat="1" applyFont="1" applyFill="1" applyBorder="1" applyAlignment="1">
      <alignment horizontal="center" vertical="top" wrapText="1"/>
    </xf>
    <xf numFmtId="1" fontId="1" fillId="0" borderId="20" xfId="0" applyNumberFormat="1" applyFont="1" applyFill="1" applyBorder="1" applyAlignment="1">
      <alignment horizontal="center" vertical="top" wrapText="1"/>
    </xf>
    <xf numFmtId="1" fontId="1" fillId="0" borderId="24" xfId="0" applyNumberFormat="1" applyFont="1" applyFill="1" applyBorder="1" applyAlignment="1">
      <alignment horizontal="center" vertical="top" wrapText="1"/>
    </xf>
    <xf numFmtId="1" fontId="8" fillId="0" borderId="15" xfId="0" applyNumberFormat="1" applyFont="1" applyFill="1" applyBorder="1" applyAlignment="1">
      <alignment horizontal="center" vertical="top" wrapText="1"/>
    </xf>
    <xf numFmtId="1" fontId="8" fillId="0" borderId="18" xfId="0" applyNumberFormat="1" applyFont="1" applyFill="1" applyBorder="1" applyAlignment="1">
      <alignment horizontal="center" vertical="top" wrapText="1"/>
    </xf>
    <xf numFmtId="1" fontId="8" fillId="0" borderId="22" xfId="0" applyNumberFormat="1" applyFont="1" applyFill="1" applyBorder="1" applyAlignment="1">
      <alignment horizontal="center" vertical="top" wrapText="1"/>
    </xf>
    <xf numFmtId="1" fontId="8" fillId="0" borderId="19" xfId="0" applyNumberFormat="1" applyFont="1" applyFill="1" applyBorder="1" applyAlignment="1">
      <alignment horizontal="center" vertical="top" wrapText="1"/>
    </xf>
    <xf numFmtId="1" fontId="8" fillId="0" borderId="14" xfId="0" applyNumberFormat="1" applyFont="1" applyFill="1" applyBorder="1" applyAlignment="1">
      <alignment horizontal="center" vertical="top" wrapText="1"/>
    </xf>
    <xf numFmtId="1" fontId="8" fillId="0" borderId="23" xfId="0" applyNumberFormat="1" applyFont="1" applyFill="1" applyBorder="1" applyAlignment="1">
      <alignment horizontal="center" vertical="top" wrapText="1"/>
    </xf>
    <xf numFmtId="1" fontId="14" fillId="0" borderId="13" xfId="0" applyNumberFormat="1" applyFont="1" applyFill="1" applyBorder="1" applyAlignment="1">
      <alignment horizontal="center"/>
    </xf>
    <xf numFmtId="1" fontId="17" fillId="0" borderId="13" xfId="0" applyNumberFormat="1" applyFont="1" applyFill="1" applyBorder="1" applyAlignment="1">
      <alignment horizontal="center"/>
    </xf>
    <xf numFmtId="1" fontId="14" fillId="0" borderId="20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1" fontId="1" fillId="0" borderId="23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1" fontId="8" fillId="33" borderId="16" xfId="0" applyNumberFormat="1" applyFont="1" applyFill="1" applyBorder="1" applyAlignment="1">
      <alignment horizontal="center"/>
    </xf>
    <xf numFmtId="1" fontId="8" fillId="33" borderId="21" xfId="0" applyNumberFormat="1" applyFont="1" applyFill="1" applyBorder="1" applyAlignment="1">
      <alignment horizontal="center"/>
    </xf>
    <xf numFmtId="1" fontId="8" fillId="33" borderId="17" xfId="0" applyNumberFormat="1" applyFont="1" applyFill="1" applyBorder="1" applyAlignment="1">
      <alignment horizontal="center"/>
    </xf>
    <xf numFmtId="1" fontId="8" fillId="0" borderId="0" xfId="0" applyNumberFormat="1" applyFont="1" applyFill="1" applyAlignment="1">
      <alignment horizontal="center"/>
    </xf>
    <xf numFmtId="1" fontId="1" fillId="0" borderId="22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1" fontId="17" fillId="0" borderId="13" xfId="0" applyNumberFormat="1" applyFont="1" applyBorder="1" applyAlignment="1">
      <alignment horizontal="center"/>
    </xf>
    <xf numFmtId="1" fontId="17" fillId="0" borderId="17" xfId="0" applyNumberFormat="1" applyFont="1" applyBorder="1" applyAlignment="1">
      <alignment horizontal="center"/>
    </xf>
    <xf numFmtId="1" fontId="17" fillId="0" borderId="16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17" fillId="0" borderId="15" xfId="0" applyNumberFormat="1" applyFont="1" applyBorder="1" applyAlignment="1">
      <alignment horizontal="center" vertical="justify" wrapText="1"/>
    </xf>
    <xf numFmtId="1" fontId="17" fillId="0" borderId="20" xfId="0" applyNumberFormat="1" applyFont="1" applyBorder="1" applyAlignment="1">
      <alignment horizontal="center" vertical="justify" wrapText="1"/>
    </xf>
    <xf numFmtId="1" fontId="17" fillId="0" borderId="18" xfId="0" applyNumberFormat="1" applyFont="1" applyBorder="1" applyAlignment="1">
      <alignment horizontal="center" vertical="justify" wrapText="1"/>
    </xf>
    <xf numFmtId="1" fontId="9" fillId="0" borderId="22" xfId="0" applyNumberFormat="1" applyFont="1" applyBorder="1" applyAlignment="1">
      <alignment horizontal="center" vertical="justify" wrapText="1"/>
    </xf>
    <xf numFmtId="1" fontId="9" fillId="0" borderId="0" xfId="0" applyNumberFormat="1" applyFont="1" applyBorder="1" applyAlignment="1">
      <alignment horizontal="center" vertical="justify" wrapText="1"/>
    </xf>
    <xf numFmtId="1" fontId="9" fillId="0" borderId="19" xfId="0" applyNumberFormat="1" applyFont="1" applyBorder="1" applyAlignment="1">
      <alignment horizontal="center" vertical="justify" wrapText="1"/>
    </xf>
    <xf numFmtId="1" fontId="9" fillId="0" borderId="14" xfId="0" applyNumberFormat="1" applyFont="1" applyBorder="1" applyAlignment="1">
      <alignment horizontal="center" vertical="justify" wrapText="1"/>
    </xf>
    <xf numFmtId="1" fontId="9" fillId="0" borderId="24" xfId="0" applyNumberFormat="1" applyFont="1" applyBorder="1" applyAlignment="1">
      <alignment horizontal="center" vertical="justify" wrapText="1"/>
    </xf>
    <xf numFmtId="1" fontId="9" fillId="0" borderId="23" xfId="0" applyNumberFormat="1" applyFont="1" applyBorder="1" applyAlignment="1">
      <alignment horizontal="center" vertical="justify" wrapText="1"/>
    </xf>
    <xf numFmtId="0" fontId="17" fillId="0" borderId="10" xfId="0" applyFont="1" applyBorder="1" applyAlignment="1">
      <alignment horizontal="justify" vertical="top"/>
    </xf>
    <xf numFmtId="0" fontId="17" fillId="0" borderId="12" xfId="0" applyFont="1" applyBorder="1" applyAlignment="1">
      <alignment horizontal="justify" vertical="top"/>
    </xf>
    <xf numFmtId="0" fontId="17" fillId="0" borderId="10" xfId="0" applyFont="1" applyBorder="1" applyAlignment="1">
      <alignment horizontal="justify" vertical="top" wrapText="1"/>
    </xf>
    <xf numFmtId="0" fontId="19" fillId="0" borderId="12" xfId="0" applyFont="1" applyBorder="1" applyAlignment="1">
      <alignment horizontal="justify" vertical="top" wrapText="1"/>
    </xf>
    <xf numFmtId="1" fontId="18" fillId="0" borderId="15" xfId="0" applyNumberFormat="1" applyFont="1" applyBorder="1" applyAlignment="1">
      <alignment horizontal="center" vertical="justify" wrapText="1"/>
    </xf>
    <xf numFmtId="1" fontId="18" fillId="0" borderId="20" xfId="0" applyNumberFormat="1" applyFont="1" applyBorder="1" applyAlignment="1">
      <alignment horizontal="center" vertical="justify" wrapText="1"/>
    </xf>
    <xf numFmtId="1" fontId="18" fillId="0" borderId="18" xfId="0" applyNumberFormat="1" applyFont="1" applyBorder="1" applyAlignment="1">
      <alignment horizontal="center" vertical="justify" wrapText="1"/>
    </xf>
    <xf numFmtId="1" fontId="20" fillId="0" borderId="22" xfId="0" applyNumberFormat="1" applyFont="1" applyBorder="1" applyAlignment="1">
      <alignment horizontal="center" vertical="justify" wrapText="1"/>
    </xf>
    <xf numFmtId="1" fontId="20" fillId="0" borderId="0" xfId="0" applyNumberFormat="1" applyFont="1" applyBorder="1" applyAlignment="1">
      <alignment horizontal="center" vertical="justify" wrapText="1"/>
    </xf>
    <xf numFmtId="1" fontId="20" fillId="0" borderId="19" xfId="0" applyNumberFormat="1" applyFont="1" applyBorder="1" applyAlignment="1">
      <alignment horizontal="center" vertical="justify" wrapText="1"/>
    </xf>
    <xf numFmtId="1" fontId="20" fillId="0" borderId="14" xfId="0" applyNumberFormat="1" applyFont="1" applyBorder="1" applyAlignment="1">
      <alignment horizontal="center" vertical="justify" wrapText="1"/>
    </xf>
    <xf numFmtId="1" fontId="20" fillId="0" borderId="24" xfId="0" applyNumberFormat="1" applyFont="1" applyBorder="1" applyAlignment="1">
      <alignment horizontal="center" vertical="justify" wrapText="1"/>
    </xf>
    <xf numFmtId="1" fontId="20" fillId="0" borderId="23" xfId="0" applyNumberFormat="1" applyFont="1" applyBorder="1" applyAlignment="1">
      <alignment horizontal="center" vertical="justify" wrapText="1"/>
    </xf>
    <xf numFmtId="1" fontId="14" fillId="33" borderId="16" xfId="0" applyNumberFormat="1" applyFont="1" applyFill="1" applyBorder="1" applyAlignment="1">
      <alignment horizontal="center"/>
    </xf>
    <xf numFmtId="1" fontId="14" fillId="33" borderId="21" xfId="0" applyNumberFormat="1" applyFont="1" applyFill="1" applyBorder="1" applyAlignment="1">
      <alignment horizontal="center"/>
    </xf>
    <xf numFmtId="1" fontId="14" fillId="33" borderId="17" xfId="0" applyNumberFormat="1" applyFont="1" applyFill="1" applyBorder="1" applyAlignment="1">
      <alignment horizontal="center"/>
    </xf>
    <xf numFmtId="1" fontId="17" fillId="33" borderId="16" xfId="0" applyNumberFormat="1" applyFont="1" applyFill="1" applyBorder="1" applyAlignment="1">
      <alignment horizontal="center"/>
    </xf>
    <xf numFmtId="1" fontId="17" fillId="33" borderId="17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right" vertical="top" wrapText="1"/>
    </xf>
    <xf numFmtId="0" fontId="6" fillId="33" borderId="12" xfId="0" applyFont="1" applyFill="1" applyBorder="1" applyAlignment="1">
      <alignment horizontal="right" vertical="top" wrapText="1"/>
    </xf>
    <xf numFmtId="0" fontId="6" fillId="33" borderId="11" xfId="0" applyFont="1" applyFill="1" applyBorder="1" applyAlignment="1">
      <alignment horizontal="right" vertical="top" wrapText="1"/>
    </xf>
    <xf numFmtId="0" fontId="6" fillId="33" borderId="0" xfId="0" applyFont="1" applyFill="1" applyAlignment="1">
      <alignment/>
    </xf>
    <xf numFmtId="0" fontId="6" fillId="33" borderId="24" xfId="0" applyFont="1" applyFill="1" applyBorder="1" applyAlignment="1">
      <alignment horizontal="right"/>
    </xf>
    <xf numFmtId="0" fontId="1" fillId="33" borderId="16" xfId="0" applyFont="1" applyFill="1" applyBorder="1" applyAlignment="1">
      <alignment horizontal="center" vertical="top"/>
    </xf>
    <xf numFmtId="0" fontId="1" fillId="33" borderId="21" xfId="0" applyFont="1" applyFill="1" applyBorder="1" applyAlignment="1">
      <alignment horizontal="center" vertical="top"/>
    </xf>
    <xf numFmtId="0" fontId="1" fillId="33" borderId="17" xfId="0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7</xdr:col>
      <xdr:colOff>971550</xdr:colOff>
      <xdr:row>4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19050"/>
          <a:ext cx="805815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BANKWISE POSITION OF BRANCHES/ATMs              </a:t>
          </a: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TABLE NO. 1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
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AS ON 31.12.2010</a:t>
          </a:r>
        </a:p>
      </xdr:txBody>
    </xdr:sp>
    <xdr:clientData/>
  </xdr:twoCellAnchor>
  <xdr:twoCellAnchor>
    <xdr:from>
      <xdr:col>0</xdr:col>
      <xdr:colOff>9525</xdr:colOff>
      <xdr:row>47</xdr:row>
      <xdr:rowOff>9525</xdr:rowOff>
    </xdr:from>
    <xdr:to>
      <xdr:col>8</xdr:col>
      <xdr:colOff>9525</xdr:colOff>
      <xdr:row>50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525" y="7600950"/>
          <a:ext cx="807720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BANKWISE POSITION OF BRANCHES /ATMs                      </a:t>
          </a: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TABLE NO. 1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AS ON 31.12.2010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26</xdr:col>
      <xdr:colOff>485775</xdr:colOff>
      <xdr:row>3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9525"/>
          <a:ext cx="1349692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POSITION OF SCHEME WISE SUB-STANDARD , DOUBTFUL , LOSS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8(II)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AS ON 31.12.2010                                                                       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(Amt. in lacs)</a:t>
          </a:r>
        </a:p>
      </xdr:txBody>
    </xdr:sp>
    <xdr:clientData/>
  </xdr:twoCellAnchor>
  <xdr:twoCellAnchor>
    <xdr:from>
      <xdr:col>0</xdr:col>
      <xdr:colOff>9525</xdr:colOff>
      <xdr:row>46</xdr:row>
      <xdr:rowOff>9525</xdr:rowOff>
    </xdr:from>
    <xdr:to>
      <xdr:col>27</xdr:col>
      <xdr:colOff>0</xdr:colOff>
      <xdr:row>49</xdr:row>
      <xdr:rowOff>28575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9525" y="7715250"/>
          <a:ext cx="1349692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POSITION OF SCHEME WISE SUB-STANDARD , DOUBTFUL , LOSS          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NO. 8(II)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AS ON 31.12.2010                                                                                 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(Amt. in lacs)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23</xdr:col>
      <xdr:colOff>0</xdr:colOff>
      <xdr:row>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9525" y="0"/>
          <a:ext cx="123539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OUTSTANDING &amp; NPA OF GOVT SCHEMES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TABLE NO. 8(IV)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AS ON 31.12.2010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(Amt. in lacs)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0</xdr:colOff>
      <xdr:row>45</xdr:row>
      <xdr:rowOff>152400</xdr:rowOff>
    </xdr:from>
    <xdr:to>
      <xdr:col>22</xdr:col>
      <xdr:colOff>495300</xdr:colOff>
      <xdr:row>49</xdr:row>
      <xdr:rowOff>142875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0" y="8048625"/>
          <a:ext cx="123539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OUTSTANDING &amp; NPA OF GOVT SCHEMES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 8(IV)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AS ON 31.12.2010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(Amt. in lacs)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15</xdr:col>
      <xdr:colOff>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9525"/>
          <a:ext cx="995362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POSITION OF WRITTEN OFF ACCOUNT &amp; AMOUNT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TABLE NO. 9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AS ON 30.09.2010                                                                     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(Amt. in lacs)     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(Amt. in lacs)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9525</xdr:colOff>
      <xdr:row>46</xdr:row>
      <xdr:rowOff>9525</xdr:rowOff>
    </xdr:from>
    <xdr:to>
      <xdr:col>14</xdr:col>
      <xdr:colOff>0</xdr:colOff>
      <xdr:row>49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9525" y="7658100"/>
          <a:ext cx="995362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POSITION OF WRITTEN OFF ACCOUNT &amp; AMOUNT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TABLE NO. 9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AS ON 30.09.2010                                                               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(Amt. in lacs)     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
</a:t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15</xdr:col>
      <xdr:colOff>0</xdr:colOff>
      <xdr:row>3</xdr:row>
      <xdr:rowOff>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9525" y="9525"/>
          <a:ext cx="995362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POSITION OF WRITTEN OFF ACCOUNT &amp; AMOUNT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TABLE NO. 9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AS ON 31.12.2010                                                                     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(Amt. in lacs)     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(Amt. in lacs)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9525</xdr:colOff>
      <xdr:row>46</xdr:row>
      <xdr:rowOff>9525</xdr:rowOff>
    </xdr:from>
    <xdr:to>
      <xdr:col>14</xdr:col>
      <xdr:colOff>0</xdr:colOff>
      <xdr:row>49</xdr:row>
      <xdr:rowOff>0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9525" y="7658100"/>
          <a:ext cx="995362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POSITION OF WRITTEN OFF ACCOUNT &amp; AMOUNT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TABLE NO. 9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AS ON 31.12.2010                                                               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(Amt. in lacs)     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13</xdr:col>
      <xdr:colOff>619125</xdr:colOff>
      <xdr:row>3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9525"/>
          <a:ext cx="897255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BANKWISE POSITION OF RECOVERY CASES FILED UNDER M.P.PUBLIC MONEY`S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 NO. 10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(RECOVERY OF DUES) ACT. 1981 / BRISC FOR THE PERIOD ENDED DEC . 2010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(Amt. in Lacs)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</a:t>
          </a:r>
        </a:p>
      </xdr:txBody>
    </xdr:sp>
    <xdr:clientData/>
  </xdr:twoCellAnchor>
  <xdr:twoCellAnchor>
    <xdr:from>
      <xdr:col>0</xdr:col>
      <xdr:colOff>9525</xdr:colOff>
      <xdr:row>47</xdr:row>
      <xdr:rowOff>9525</xdr:rowOff>
    </xdr:from>
    <xdr:to>
      <xdr:col>13</xdr:col>
      <xdr:colOff>600075</xdr:colOff>
      <xdr:row>50</xdr:row>
      <xdr:rowOff>9525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9525" y="7981950"/>
          <a:ext cx="89535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BANKWISE POSITION OF RECOVERY CASES FILED UNDER M.P.PUBLIC MONEY`S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 NO. 10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(RECOVERY OF DUES) ACT. 1981 / BRISC FOR THE PERIOD ENDED DEC. 2010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(Amt. in Lacs)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14</xdr:col>
      <xdr:colOff>0</xdr:colOff>
      <xdr:row>3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9525"/>
          <a:ext cx="102298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BANKWISE POSITION OF RECOVERY CASES FILED UNDER M.P.PUBLIC MONEY`S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 NO. 10(I)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(RECOVERY OF DUES) ACT. 1981 / BRISC FOR THE PERIOD ENDED DEC. 2010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(Amt. in Lacs)</a:t>
          </a:r>
        </a:p>
      </xdr:txBody>
    </xdr:sp>
    <xdr:clientData/>
  </xdr:twoCellAnchor>
  <xdr:twoCellAnchor>
    <xdr:from>
      <xdr:col>0</xdr:col>
      <xdr:colOff>9525</xdr:colOff>
      <xdr:row>47</xdr:row>
      <xdr:rowOff>9525</xdr:rowOff>
    </xdr:from>
    <xdr:to>
      <xdr:col>14</xdr:col>
      <xdr:colOff>0</xdr:colOff>
      <xdr:row>50</xdr:row>
      <xdr:rowOff>9525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9525" y="7877175"/>
          <a:ext cx="102298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BANKWISE POSITION OF RECOVERY CASES FILED UNDER M.P.PUBLIC MONEY`S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 NO. 10(I)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(RECOVERY OF DUES) ACT. 1981 / BRISC FOR THE PERIOD ENDED DEC. 2010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(Amt. in Lacs)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82296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BANKWISE ACHIEVEMENTS UNDER ACP 2010-2011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11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
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AS ON : 31.12.2010
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(Amt. in lacs)   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.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11</xdr:col>
      <xdr:colOff>0</xdr:colOff>
      <xdr:row>52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0" y="8134350"/>
          <a:ext cx="82296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BANKWISE ACHIEVEMENTS UNDER ACP 2010-2011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11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
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AS ON : 31.12.2010
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(Amt. in lacs)   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.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1028700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BANKWISE ACHIEVEMENTS UNDER ACP 2010-2011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11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AS ON : 31.12.2010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(Amt. in lacs)</a:t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14</xdr:col>
      <xdr:colOff>0</xdr:colOff>
      <xdr:row>52</xdr:row>
      <xdr:rowOff>28575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0" y="8486775"/>
          <a:ext cx="1028700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BANKWISE ACHIEVEMENTS UNDER ACP 2010-2011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11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AS ON : 31.12.2010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(Amt. in lacs)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47</xdr:row>
      <xdr:rowOff>9525</xdr:rowOff>
    </xdr:from>
    <xdr:to>
      <xdr:col>20</xdr:col>
      <xdr:colOff>0</xdr:colOff>
      <xdr:row>50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9525" y="7896225"/>
          <a:ext cx="1284922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FRESH ADVANCES TO MSME SECTOR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34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AS ON   31.12.2010                                                                                                                                                          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(Amt. in lacs)                                             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20</xdr:col>
      <xdr:colOff>9525</xdr:colOff>
      <xdr:row>3</xdr:row>
      <xdr:rowOff>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9525" y="9525"/>
          <a:ext cx="1284922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FRESH ADVANCES TO MSME SECTOR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34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AS ON   31.12.2010                                                                                                                                                          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(Amt. in lacs)                                             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14</xdr:col>
      <xdr:colOff>590550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9525"/>
          <a:ext cx="1033462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PROGRESS UNDER PMEGP SCHEME                                                                        </a:t>
          </a: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16(II)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AS ON 31.12.2010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(Amt. in lacs)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0</xdr:colOff>
      <xdr:row>48</xdr:row>
      <xdr:rowOff>9525</xdr:rowOff>
    </xdr:from>
    <xdr:to>
      <xdr:col>14</xdr:col>
      <xdr:colOff>590550</xdr:colOff>
      <xdr:row>51</xdr:row>
      <xdr:rowOff>152400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0" y="8010525"/>
          <a:ext cx="1035367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PROGRESS UNDER ANTYODIYA SWAROJGAR SCHEME                                                                             </a:t>
          </a: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16(II)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AS ON 31.12.2010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(Amt. in lacs)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600075</xdr:colOff>
      <xdr:row>3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106394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PROGRESS UNDER SRMS/ PRATHISTHA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TABLE NO. 16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AS ON 31.12.2010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(Amt. in lacs)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15</xdr:col>
      <xdr:colOff>0</xdr:colOff>
      <xdr:row>51</xdr:row>
      <xdr:rowOff>95250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0" y="7934325"/>
          <a:ext cx="106394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PROGRESS UNDER SRMS/ PRATHISTHA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TABLE NO. 16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AS ON 31.12.2010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(Amt. in lacs)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9525</xdr:colOff>
      <xdr:row>3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9050"/>
          <a:ext cx="1054417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BANKWISE  INFORMATION REGARDING DEPOSITS, ADVANCES AND C.D.RATIO                                             </a:t>
          </a: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2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
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AS ON 31.12.2010 </a:t>
          </a:r>
          <a:r>
            <a:rPr lang="en-US" cap="none" sz="13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
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(Amt. in lacs)                                        (Amt. in lacs)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</a:p>
      </xdr:txBody>
    </xdr:sp>
    <xdr:clientData/>
  </xdr:twoCellAnchor>
  <xdr:twoCellAnchor>
    <xdr:from>
      <xdr:col>0</xdr:col>
      <xdr:colOff>9525</xdr:colOff>
      <xdr:row>46</xdr:row>
      <xdr:rowOff>19050</xdr:rowOff>
    </xdr:from>
    <xdr:to>
      <xdr:col>12</xdr:col>
      <xdr:colOff>9525</xdr:colOff>
      <xdr:row>49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525" y="7686675"/>
          <a:ext cx="1053465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</a:t>
          </a:r>
          <a:r>
            <a:rPr lang="en-US" cap="none" sz="1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BANKWISE  INFORMATION REGARDING DEPOSITS, ADVANCES AND C.D.RATIO  </a:t>
          </a: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TABLE NO. 2      </a:t>
          </a:r>
          <a:r>
            <a:rPr lang="en-US" cap="none" sz="13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
</a:t>
          </a:r>
          <a:r>
            <a:rPr lang="en-US" cap="none" sz="13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AS ON 31.12.2010</a:t>
          </a:r>
          <a:r>
            <a:rPr lang="en-US" cap="none" sz="13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</a:t>
          </a: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(Amt. in lacs)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14</xdr:col>
      <xdr:colOff>590550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9525"/>
          <a:ext cx="1031557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PROGRESS UNDER ANTYODIYA SWAROJGAR SCHEME                                                                        </a:t>
          </a: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16(I)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AS ON 31.12.2010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(Amt. in lacs)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0</xdr:colOff>
      <xdr:row>48</xdr:row>
      <xdr:rowOff>9525</xdr:rowOff>
    </xdr:from>
    <xdr:to>
      <xdr:col>14</xdr:col>
      <xdr:colOff>590550</xdr:colOff>
      <xdr:row>51</xdr:row>
      <xdr:rowOff>152400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0" y="8010525"/>
          <a:ext cx="1033462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PROGRESS UNDER ANTYODIYA SWAROJGAR SCHEME                                                                              </a:t>
          </a: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16(I)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AS ON 31.12.2010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(Amt. in lacs)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0</xdr:rowOff>
    </xdr:from>
    <xdr:to>
      <xdr:col>10</xdr:col>
      <xdr:colOff>0</xdr:colOff>
      <xdr:row>51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0" y="7810500"/>
          <a:ext cx="95345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PROGRESS UNDER SHG-BANK LINKAGE (NABARD PATTERN)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18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AS ON 31.12.2010 (APR 10 - DEC.10)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(Amt. in lacs)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1</xdr:row>
      <xdr:rowOff>295275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0" y="0"/>
          <a:ext cx="95345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PROGRESS UNDER SHG-BANK LINKAGE (NABARD PATTERN)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18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AS ON 31.12.2010 (APR 10 - DEC.10)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(Amt. in lacs)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0</xdr:colOff>
      <xdr:row>4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9525"/>
          <a:ext cx="848677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PROGRESS OF IMPLEMENTATION OF KISAN CREDIT CARD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TABLE NO. 19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AS ON 31.12.2010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(Amt. in lacs)</a:t>
          </a:r>
        </a:p>
      </xdr:txBody>
    </xdr:sp>
    <xdr:clientData/>
  </xdr:twoCellAnchor>
  <xdr:twoCellAnchor>
    <xdr:from>
      <xdr:col>0</xdr:col>
      <xdr:colOff>9525</xdr:colOff>
      <xdr:row>48</xdr:row>
      <xdr:rowOff>9525</xdr:rowOff>
    </xdr:from>
    <xdr:to>
      <xdr:col>9</xdr:col>
      <xdr:colOff>0</xdr:colOff>
      <xdr:row>52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9525" y="7943850"/>
          <a:ext cx="848677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PROGRESS OF IMPLEMENTATION OF KISAN CREDIT CARD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TABLE NO. 19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AS ON 31.12.2010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(Amt. in lacs)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14</xdr:col>
      <xdr:colOff>19050</xdr:colOff>
      <xdr:row>3</xdr:row>
      <xdr:rowOff>9525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9525" y="0"/>
          <a:ext cx="1031557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BANKWISE INFORMATION ON FINANCIAL ASSISTANCE UNDER HOUSING SCHEME (DIRECT LENDING)                                    TABLE NO. 20                                                                                                                                                                   .                                                                     AS ON 31.12.2010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(Amt. in lacs)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9525</xdr:colOff>
      <xdr:row>49</xdr:row>
      <xdr:rowOff>0</xdr:rowOff>
    </xdr:from>
    <xdr:to>
      <xdr:col>14</xdr:col>
      <xdr:colOff>19050</xdr:colOff>
      <xdr:row>51</xdr:row>
      <xdr:rowOff>161925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9525" y="8296275"/>
          <a:ext cx="1031557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BANKWISE INFORMATION ON FINANCIAL ASSISTANCE UNDER HOUSING SCHEME (DIRECT LENDING)                                    TABLE NO. 20                                                                                                                                                                   .                                                                     AS ON 31.12.2010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(Amt. in lacs)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13</xdr:col>
      <xdr:colOff>571500</xdr:colOff>
      <xdr:row>3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19050"/>
          <a:ext cx="9934575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PROGRESS UNDER GOLDEN JUBILEE RURAL HOUSING FINANCE SCHEME (GJRHFS)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21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AS ON 31.12.2010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(Amt. in lacs)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9525</xdr:colOff>
      <xdr:row>48</xdr:row>
      <xdr:rowOff>0</xdr:rowOff>
    </xdr:from>
    <xdr:to>
      <xdr:col>13</xdr:col>
      <xdr:colOff>571500</xdr:colOff>
      <xdr:row>51</xdr:row>
      <xdr:rowOff>76200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9525" y="8067675"/>
          <a:ext cx="993457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PROGRESS UNDER GOLDEN JUBILEE RURAL HOUSING FINANCE SCHEME (GJRHFS)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21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AS ON 31.12.2010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(Amt. in lacs)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15</xdr:col>
      <xdr:colOff>828675</xdr:colOff>
      <xdr:row>3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9525"/>
          <a:ext cx="1126807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LOANS DISBURSED  TO MINIORITY COMMUNITIES (RELIGION WISE) DURING FINANCIAL YEAR 2010-2011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22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(01.04.2010 -  31.12.2010)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(Amt. in lacs)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</xdr:colOff>
      <xdr:row>46</xdr:row>
      <xdr:rowOff>9525</xdr:rowOff>
    </xdr:from>
    <xdr:to>
      <xdr:col>15</xdr:col>
      <xdr:colOff>828675</xdr:colOff>
      <xdr:row>48</xdr:row>
      <xdr:rowOff>152400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9525" y="7715250"/>
          <a:ext cx="1126807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LOANS DISBURSED  TO MINIORITY COMMUNITIES (RELIGION WISE) DURING FINANCIAL YEAR 2010-2011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22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(01.04.2010 -  31.12.2010)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(Amt. in lacs)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16</xdr:col>
      <xdr:colOff>0</xdr:colOff>
      <xdr:row>3</xdr:row>
      <xdr:rowOff>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0" y="9525"/>
          <a:ext cx="1138237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LOAN  OUTSTANDING TO MINIORITY COMMUNITIES (RELIGION WISE)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23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AS ON 31.12.2010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(Amt. in lacs)
</a:t>
          </a:r>
        </a:p>
      </xdr:txBody>
    </xdr:sp>
    <xdr:clientData/>
  </xdr:twoCellAnchor>
  <xdr:twoCellAnchor>
    <xdr:from>
      <xdr:col>0</xdr:col>
      <xdr:colOff>9525</xdr:colOff>
      <xdr:row>46</xdr:row>
      <xdr:rowOff>28575</xdr:rowOff>
    </xdr:from>
    <xdr:to>
      <xdr:col>16</xdr:col>
      <xdr:colOff>9525</xdr:colOff>
      <xdr:row>51</xdr:row>
      <xdr:rowOff>152400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9525" y="7686675"/>
          <a:ext cx="11382375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LOAN OUTSTANDING TO MINIORITY COMMUNITIES (RELIGION WISE)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23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AS ON 31.12.2010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(Amt. in lacs)
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17</xdr:col>
      <xdr:colOff>0</xdr:colOff>
      <xdr:row>3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9525"/>
          <a:ext cx="1127760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FINANCIAL ASSISTANCE TO SCHEDULED CASTE  2010-11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24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( 01.04.2010 TO 31.12.2010)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(Amt.in lacs)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(Amt in lacs)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9525</xdr:colOff>
      <xdr:row>46</xdr:row>
      <xdr:rowOff>9525</xdr:rowOff>
    </xdr:from>
    <xdr:to>
      <xdr:col>16</xdr:col>
      <xdr:colOff>0</xdr:colOff>
      <xdr:row>49</xdr:row>
      <xdr:rowOff>95250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9525" y="7629525"/>
          <a:ext cx="1127760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FINANCIAL ASSISTANCE TO SCHEDULED CASTE  2010-11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24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( 01.04.2010 TO 31.12.2010)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(Amt.in lacs)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(Amt in lacs)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17</xdr:col>
      <xdr:colOff>0</xdr:colOff>
      <xdr:row>3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9525"/>
          <a:ext cx="1127760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FINANCIAL ASSISTANCE TO SCHEDULED TRIBE   2010-11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25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01.04.2010 TO 31.12.2010                                                                                 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(Amt in lacs)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9525</xdr:colOff>
      <xdr:row>46</xdr:row>
      <xdr:rowOff>9525</xdr:rowOff>
    </xdr:from>
    <xdr:to>
      <xdr:col>17</xdr:col>
      <xdr:colOff>9525</xdr:colOff>
      <xdr:row>49</xdr:row>
      <xdr:rowOff>104775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9525" y="7620000"/>
          <a:ext cx="112871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FINANCIAL ASSISTANCE TO SCHEDULED TRIBE 2010-11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25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01.04.2010 TO 31.12.2010                                                                                  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(Amt in lacs)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20</xdr:col>
      <xdr:colOff>0</xdr:colOff>
      <xdr:row>3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9525" y="19050"/>
          <a:ext cx="1416367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OUTSTANDING &amp; NPA OF AGR,SME,OPS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TABLE NO.8 (III)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AS ON 31.12.2010             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(Amt. in lacs)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.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9525</xdr:colOff>
      <xdr:row>46</xdr:row>
      <xdr:rowOff>19050</xdr:rowOff>
    </xdr:from>
    <xdr:to>
      <xdr:col>20</xdr:col>
      <xdr:colOff>0</xdr:colOff>
      <xdr:row>49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525" y="7772400"/>
          <a:ext cx="1416367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OUTSTANDING &amp; NPA OF AGR,SME,OPS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TABLE NO.8 (III)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AS ON 31.12.2010             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(Amt. in lacs)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.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10</xdr:col>
      <xdr:colOff>0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9525"/>
          <a:ext cx="843915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BANKWISE INFORMATION REGARDING DEPOSITS, ADVANCES &amp; C.D.RATIO              </a:t>
          </a: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3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AS ON 31.12.2010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(Amt. in lacs)        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9525</xdr:colOff>
      <xdr:row>47</xdr:row>
      <xdr:rowOff>0</xdr:rowOff>
    </xdr:from>
    <xdr:to>
      <xdr:col>10</xdr:col>
      <xdr:colOff>0</xdr:colOff>
      <xdr:row>51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525" y="7715250"/>
          <a:ext cx="8439150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BANKWISE INFORMATION REGARDING DEPOSITS, ADVANCES &amp; C.D.RATIO               </a:t>
          </a: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3   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AS ON 31.12.2010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(Amt. in lacs)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74390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PROGRESS UNDER SWAROJGAR CREDIT CARD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26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AS ON 31.12.2010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(Amt. in lacs)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19050</xdr:colOff>
      <xdr:row>46</xdr:row>
      <xdr:rowOff>9525</xdr:rowOff>
    </xdr:from>
    <xdr:to>
      <xdr:col>7</xdr:col>
      <xdr:colOff>0</xdr:colOff>
      <xdr:row>49</xdr:row>
      <xdr:rowOff>85725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9050" y="7610475"/>
          <a:ext cx="741997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PROGRESS UNDER SWAROJGAR CREDIT CARD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26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AS ON 31.12.2010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(Amt. in lacs)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12</xdr:col>
      <xdr:colOff>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9525"/>
          <a:ext cx="992505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PROGRESS UNDER ARTISAN CREDIT CARD / GENERAL CREDIT CARD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27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AS ON 31.12.2010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(Amt. in lacs)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19050</xdr:colOff>
      <xdr:row>47</xdr:row>
      <xdr:rowOff>9525</xdr:rowOff>
    </xdr:from>
    <xdr:to>
      <xdr:col>12</xdr:col>
      <xdr:colOff>0</xdr:colOff>
      <xdr:row>49</xdr:row>
      <xdr:rowOff>219075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9050" y="7429500"/>
          <a:ext cx="992505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PROGRESS UNDER ARTISAN CREDIT CARD / GENERAL CREDIT CARD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27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AS ON 31.12.2010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(Amt. in lacs)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14</xdr:col>
      <xdr:colOff>9525</xdr:colOff>
      <xdr:row>2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9525"/>
          <a:ext cx="112871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PROGRESS UNDER EDUCATION LOAN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TABLE NO. 28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AS ON 31.12.2010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(Amt. in lacs)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9525</xdr:colOff>
      <xdr:row>46</xdr:row>
      <xdr:rowOff>9525</xdr:rowOff>
    </xdr:from>
    <xdr:to>
      <xdr:col>14</xdr:col>
      <xdr:colOff>9525</xdr:colOff>
      <xdr:row>49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9525" y="7915275"/>
          <a:ext cx="112871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PROGRESS UNDER EDUCATION LOAN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TABLE NO. 28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AS ON 31.12.2010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(Amt. in lacs)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16</xdr:col>
      <xdr:colOff>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9525"/>
          <a:ext cx="11106150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DATA ON COVERAGE OF WOMEN 2010-11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29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AS ON 31.12.2010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(Amt. In  lacs)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</xdr:colOff>
      <xdr:row>47</xdr:row>
      <xdr:rowOff>9525</xdr:rowOff>
    </xdr:from>
    <xdr:to>
      <xdr:col>16</xdr:col>
      <xdr:colOff>0</xdr:colOff>
      <xdr:row>50</xdr:row>
      <xdr:rowOff>152400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9525" y="7800975"/>
          <a:ext cx="1110615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DATA ON COVERAGE OF WOMEN 2010-11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29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AS ON 31.12.2010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(Amt. In  lacs)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0</xdr:rowOff>
    </xdr:from>
    <xdr:to>
      <xdr:col>18</xdr:col>
      <xdr:colOff>0</xdr:colOff>
      <xdr:row>51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0" y="7962900"/>
          <a:ext cx="124396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PROGRESS UNDER NATIONAL HORTICULTURE MISSION 2010-11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30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AS ON 31.12.2010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(Amt. in lacs)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0</xdr:colOff>
      <xdr:row>2</xdr:row>
      <xdr:rowOff>190500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0"/>
          <a:ext cx="124396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PROGRESS UNDER NATIONAL HORTICULTURE MISSION 2010-11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30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AS ON 31.12.2010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(Amt. in lacs)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14</xdr:col>
      <xdr:colOff>0</xdr:colOff>
      <xdr:row>3</xdr:row>
      <xdr:rowOff>28575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9525" y="9525"/>
          <a:ext cx="102203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COMPREHENSIVE POLICY PACKAGE FOR MSME SECTOR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31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AS ON 31.12.2010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                (Amt. in Lacs)</a:t>
          </a:r>
        </a:p>
      </xdr:txBody>
    </xdr:sp>
    <xdr:clientData/>
  </xdr:twoCellAnchor>
  <xdr:twoCellAnchor>
    <xdr:from>
      <xdr:col>0</xdr:col>
      <xdr:colOff>9525</xdr:colOff>
      <xdr:row>48</xdr:row>
      <xdr:rowOff>9525</xdr:rowOff>
    </xdr:from>
    <xdr:to>
      <xdr:col>14</xdr:col>
      <xdr:colOff>0</xdr:colOff>
      <xdr:row>52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9525" y="8134350"/>
          <a:ext cx="102203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COMPREHENSIVE POLICY PACKAGE FOR MSME SECTOR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31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AS ON 31.12.2010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        (Amt. in lacs)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6</xdr:col>
      <xdr:colOff>1343025</xdr:colOff>
      <xdr:row>3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9525"/>
          <a:ext cx="705802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BANKWISE INFORMATION IN RESPECT OF MPEB, IDBI AND SIDBI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TABLE NO. 33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AS ON 31.12.2010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(Amt. in lacs)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7800975"/>
          <a:ext cx="70961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TABLE NO. 27                       BANKWISE INFORMATION IN RESPECT OF MPEB, IDBI AND SIDBI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AS ON 31.03.2005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(Amt. in lacs)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                          
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0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485775"/>
          <a:ext cx="80010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DevLys 010"/>
              <a:ea typeface="DevLys 010"/>
              <a:cs typeface="DevLys 010"/>
            </a:rPr>
            <a:t>       </a:t>
          </a:r>
          <a:r>
            <a:rPr lang="en-US" cap="none" sz="1400" b="1" i="0" u="none" baseline="0">
              <a:solidFill>
                <a:srgbClr val="000000"/>
              </a:solidFill>
              <a:latin typeface="DevLys 010"/>
              <a:ea typeface="DevLys 010"/>
              <a:cs typeface="DevLys 010"/>
            </a:rPr>
            <a:t>                                                                             Vscy u- &amp; 35                                                                            fgUnh jkT; Hkk"kk dh izxfr fnlacj 2010 dh fLFkfr                                                                                         
</a:t>
          </a:r>
          <a:r>
            <a:rPr lang="en-US" cap="none" sz="1400" b="1" i="0" u="none" baseline="0">
              <a:solidFill>
                <a:srgbClr val="000000"/>
              </a:solidFill>
              <a:latin typeface="DevLys 010"/>
              <a:ea typeface="DevLys 010"/>
              <a:cs typeface="DevLys 010"/>
            </a:rPr>
            <a:t>                                                                                                  
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222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9525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9050"/>
          <a:ext cx="899160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BANKWISE STATEMENT OF CREDIT + INVESTMENT TO DEPOSIT RATIO IN M.P.                          </a:t>
          </a: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4             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AS ON 31.12.2010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(Amt in lacs)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9525</xdr:colOff>
      <xdr:row>47</xdr:row>
      <xdr:rowOff>19050</xdr:rowOff>
    </xdr:from>
    <xdr:to>
      <xdr:col>9</xdr:col>
      <xdr:colOff>1133475</xdr:colOff>
      <xdr:row>51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525" y="7667625"/>
          <a:ext cx="89630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BANKWISE STATEMENT OF CREDIT + INVESTMENT TO DEPOSIT RATIO IN M.P.           </a:t>
          </a: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4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AS ON 31.12.2010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(Amt in lacs)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14</xdr:col>
      <xdr:colOff>0</xdr:colOff>
      <xdr:row>3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0"/>
          <a:ext cx="1112520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BANKWISE INFORMATION OF PRIORITY SECTOR,DIRECT AGRICULTURE,WEAKER SECTION  ADVANCES                    </a:t>
          </a: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5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AS ON 31.12.2010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Amt in lacs)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</a:t>
          </a:r>
        </a:p>
      </xdr:txBody>
    </xdr:sp>
    <xdr:clientData/>
  </xdr:twoCellAnchor>
  <xdr:twoCellAnchor>
    <xdr:from>
      <xdr:col>0</xdr:col>
      <xdr:colOff>0</xdr:colOff>
      <xdr:row>48</xdr:row>
      <xdr:rowOff>9525</xdr:rowOff>
    </xdr:from>
    <xdr:to>
      <xdr:col>14</xdr:col>
      <xdr:colOff>0</xdr:colOff>
      <xdr:row>51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8296275"/>
          <a:ext cx="111347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NKWISE INFORMATION OF PRIORITY SECTOR,DIRECT AGRICULTURE,WEAKER SECTION  ADVANCES                      </a:t>
          </a: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5    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
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AS ON 31.12.2010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(Amt. in lacs)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8</xdr:col>
      <xdr:colOff>9525</xdr:colOff>
      <xdr:row>3</xdr:row>
      <xdr:rowOff>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9525" y="0"/>
          <a:ext cx="642937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BANKWISE POSITION OF NATIONAL GOALS AS ON 31.12.2010         </a:t>
          </a: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6 
</a:t>
          </a: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
</a:t>
          </a: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(Amt. in lacs)</a:t>
          </a:r>
        </a:p>
      </xdr:txBody>
    </xdr:sp>
    <xdr:clientData/>
  </xdr:twoCellAnchor>
  <xdr:twoCellAnchor>
    <xdr:from>
      <xdr:col>0</xdr:col>
      <xdr:colOff>9525</xdr:colOff>
      <xdr:row>47</xdr:row>
      <xdr:rowOff>0</xdr:rowOff>
    </xdr:from>
    <xdr:to>
      <xdr:col>8</xdr:col>
      <xdr:colOff>9525</xdr:colOff>
      <xdr:row>50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9525" y="7743825"/>
          <a:ext cx="642937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BANKWISE POSITION OF NATIONAL GOALS AS ON 3.12.2010         </a:t>
          </a: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6 
</a:t>
          </a: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
</a:t>
          </a: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(Amt. in lacs)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21</xdr:col>
      <xdr:colOff>581025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142589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BANKWISE POSITION OF OUTSTANDING TO WEAKER SECTION FOR THE QUARTER ENDED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7    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AS ON 31.12.2010
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(Amt. in lacs)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0</xdr:colOff>
      <xdr:row>49</xdr:row>
      <xdr:rowOff>9525</xdr:rowOff>
    </xdr:from>
    <xdr:to>
      <xdr:col>22</xdr:col>
      <xdr:colOff>0</xdr:colOff>
      <xdr:row>52</xdr:row>
      <xdr:rowOff>28575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610600"/>
          <a:ext cx="142589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BANKWISE POSITION OF OUTSTANDING TO WEAKER SECTION FOR THE QUARTER ENDED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7  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
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AS ON 31.12.2010
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(Amt. in lacs)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15</xdr:col>
      <xdr:colOff>0</xdr:colOff>
      <xdr:row>3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9525"/>
          <a:ext cx="1186815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POSITION OF SECTOR WISE SUB-STANDARD , DOUBTFUL , LOSS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8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AS ON 31.12.2010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(Amt. in lacs)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(Amt. in lacs)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</xdr:colOff>
      <xdr:row>46</xdr:row>
      <xdr:rowOff>9525</xdr:rowOff>
    </xdr:from>
    <xdr:to>
      <xdr:col>14</xdr:col>
      <xdr:colOff>0</xdr:colOff>
      <xdr:row>49</xdr:row>
      <xdr:rowOff>95250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9525" y="7677150"/>
          <a:ext cx="118681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POSITION OF SECTOR WISE SUB-STANDARD , DOUBTFUL , LOSS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NO. 8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AS ON 31.12.2010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(Amt. in lacs)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(Amt. in lacs)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15</xdr:col>
      <xdr:colOff>0</xdr:colOff>
      <xdr:row>3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9525"/>
          <a:ext cx="134683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POSITION OF SCHEME WISE SUB-STANDARD , DOUBTFUL , LOSS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TABLE NO. 8(I)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AS ON 31.12.2010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(Amt. in lacs)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(Amt. in lacs)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9525</xdr:colOff>
      <xdr:row>46</xdr:row>
      <xdr:rowOff>9525</xdr:rowOff>
    </xdr:from>
    <xdr:to>
      <xdr:col>15</xdr:col>
      <xdr:colOff>9525</xdr:colOff>
      <xdr:row>49</xdr:row>
      <xdr:rowOff>9525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9525" y="7753350"/>
          <a:ext cx="13477875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POSITION OF SCHEME WISE SUB-STANDARD , DOUBTFUL , LOSS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TABLE NO. 8(I)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AS ON 31.12.2010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(Amt. in lacs)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9"/>
  <sheetViews>
    <sheetView tabSelected="1" zoomScaleSheetLayoutView="100" zoomScalePageLayoutView="0" workbookViewId="0" topLeftCell="A2">
      <selection activeCell="J62" sqref="A1:IV16384"/>
    </sheetView>
  </sheetViews>
  <sheetFormatPr defaultColWidth="9.140625" defaultRowHeight="12.75"/>
  <cols>
    <col min="1" max="1" width="6.57421875" style="147" customWidth="1"/>
    <col min="2" max="2" width="26.28125" style="147" customWidth="1"/>
    <col min="3" max="6" width="14.7109375" style="33" customWidth="1"/>
    <col min="7" max="8" width="14.7109375" style="147" customWidth="1"/>
    <col min="9" max="9" width="9.57421875" style="82" customWidth="1"/>
    <col min="10" max="16384" width="9.140625" style="82" customWidth="1"/>
  </cols>
  <sheetData>
    <row r="1" ht="15" hidden="1"/>
    <row r="2" spans="1:8" ht="15">
      <c r="A2" s="30"/>
      <c r="B2" s="30"/>
      <c r="C2" s="30"/>
      <c r="D2" s="30"/>
      <c r="E2" s="30"/>
      <c r="F2" s="30"/>
      <c r="G2" s="146"/>
      <c r="H2" s="223"/>
    </row>
    <row r="3" spans="1:11" ht="15">
      <c r="A3" s="30"/>
      <c r="B3" s="30"/>
      <c r="C3" s="30"/>
      <c r="D3" s="30"/>
      <c r="E3" s="30"/>
      <c r="F3" s="30"/>
      <c r="H3" s="270"/>
      <c r="J3" s="84"/>
      <c r="K3" s="84"/>
    </row>
    <row r="4" spans="3:11" ht="15">
      <c r="C4" s="31"/>
      <c r="D4" s="31"/>
      <c r="E4" s="31"/>
      <c r="F4" s="31"/>
      <c r="H4" s="270"/>
      <c r="J4" s="84"/>
      <c r="K4" s="84"/>
    </row>
    <row r="5" spans="1:11" ht="10.5" customHeight="1">
      <c r="A5" s="223"/>
      <c r="B5" s="223"/>
      <c r="C5" s="34"/>
      <c r="D5" s="34"/>
      <c r="E5" s="34"/>
      <c r="F5" s="34"/>
      <c r="G5" s="264"/>
      <c r="H5" s="271"/>
      <c r="I5" s="84"/>
      <c r="J5" s="84"/>
      <c r="K5" s="84"/>
    </row>
    <row r="6" spans="1:11" ht="14.25">
      <c r="A6" s="221" t="s">
        <v>247</v>
      </c>
      <c r="B6" s="221" t="s">
        <v>5</v>
      </c>
      <c r="C6" s="35" t="s">
        <v>0</v>
      </c>
      <c r="D6" s="35" t="s">
        <v>1</v>
      </c>
      <c r="E6" s="35" t="s">
        <v>2</v>
      </c>
      <c r="F6" s="35" t="s">
        <v>3</v>
      </c>
      <c r="G6" s="265" t="s">
        <v>349</v>
      </c>
      <c r="H6" s="269" t="s">
        <v>362</v>
      </c>
      <c r="I6" s="87"/>
      <c r="J6" s="87"/>
      <c r="K6" s="87"/>
    </row>
    <row r="7" spans="1:11" ht="12.75">
      <c r="A7" s="44">
        <v>1</v>
      </c>
      <c r="B7" s="47" t="s">
        <v>7</v>
      </c>
      <c r="C7" s="47">
        <v>76</v>
      </c>
      <c r="D7" s="47">
        <v>25</v>
      </c>
      <c r="E7" s="47">
        <v>60</v>
      </c>
      <c r="F7" s="47">
        <f>C7+D7+E7</f>
        <v>161</v>
      </c>
      <c r="G7" s="266">
        <v>2</v>
      </c>
      <c r="H7" s="47">
        <v>11</v>
      </c>
      <c r="I7" s="13"/>
      <c r="J7" s="274"/>
      <c r="K7" s="274"/>
    </row>
    <row r="8" spans="1:9" ht="12.75">
      <c r="A8" s="44">
        <v>2</v>
      </c>
      <c r="B8" s="47" t="s">
        <v>8</v>
      </c>
      <c r="C8" s="47">
        <v>0</v>
      </c>
      <c r="D8" s="47">
        <v>0</v>
      </c>
      <c r="E8" s="47">
        <v>14</v>
      </c>
      <c r="F8" s="47">
        <f aca="true" t="shared" si="0" ref="F8:F45">C8+D8+E8</f>
        <v>14</v>
      </c>
      <c r="G8" s="266">
        <v>0</v>
      </c>
      <c r="H8" s="47">
        <v>6</v>
      </c>
      <c r="I8" s="13"/>
    </row>
    <row r="9" spans="1:9" ht="12.75">
      <c r="A9" s="44">
        <v>3</v>
      </c>
      <c r="B9" s="47" t="s">
        <v>9</v>
      </c>
      <c r="C9" s="47">
        <v>18</v>
      </c>
      <c r="D9" s="47">
        <v>16</v>
      </c>
      <c r="E9" s="47">
        <v>46</v>
      </c>
      <c r="F9" s="47">
        <f t="shared" si="0"/>
        <v>80</v>
      </c>
      <c r="G9" s="266">
        <v>1</v>
      </c>
      <c r="H9" s="47">
        <v>46</v>
      </c>
      <c r="I9" s="13"/>
    </row>
    <row r="10" spans="1:9" ht="12.75">
      <c r="A10" s="44">
        <v>4</v>
      </c>
      <c r="B10" s="47" t="s">
        <v>10</v>
      </c>
      <c r="C10" s="47">
        <v>135</v>
      </c>
      <c r="D10" s="47">
        <v>89</v>
      </c>
      <c r="E10" s="47">
        <v>104</v>
      </c>
      <c r="F10" s="47">
        <f t="shared" si="0"/>
        <v>328</v>
      </c>
      <c r="G10" s="266">
        <v>8</v>
      </c>
      <c r="H10" s="47">
        <v>110</v>
      </c>
      <c r="I10" s="13"/>
    </row>
    <row r="11" spans="1:9" ht="12.75">
      <c r="A11" s="44">
        <v>5</v>
      </c>
      <c r="B11" s="47" t="s">
        <v>11</v>
      </c>
      <c r="C11" s="47">
        <v>79</v>
      </c>
      <c r="D11" s="47">
        <v>15</v>
      </c>
      <c r="E11" s="47">
        <v>27</v>
      </c>
      <c r="F11" s="47">
        <f t="shared" si="0"/>
        <v>121</v>
      </c>
      <c r="G11" s="266">
        <v>0</v>
      </c>
      <c r="H11" s="47">
        <v>14</v>
      </c>
      <c r="I11" s="13"/>
    </row>
    <row r="12" spans="1:9" ht="12.75">
      <c r="A12" s="44">
        <v>6</v>
      </c>
      <c r="B12" s="47" t="s">
        <v>12</v>
      </c>
      <c r="C12" s="47">
        <v>7</v>
      </c>
      <c r="D12" s="47">
        <v>14</v>
      </c>
      <c r="E12" s="47">
        <v>35</v>
      </c>
      <c r="F12" s="47">
        <f t="shared" si="0"/>
        <v>56</v>
      </c>
      <c r="G12" s="266">
        <v>2</v>
      </c>
      <c r="H12" s="47">
        <v>37</v>
      </c>
      <c r="I12" s="13"/>
    </row>
    <row r="13" spans="1:9" ht="12.75">
      <c r="A13" s="44">
        <v>7</v>
      </c>
      <c r="B13" s="47" t="s">
        <v>13</v>
      </c>
      <c r="C13" s="47">
        <v>204</v>
      </c>
      <c r="D13" s="47">
        <v>102</v>
      </c>
      <c r="E13" s="47">
        <v>70</v>
      </c>
      <c r="F13" s="47">
        <f t="shared" si="0"/>
        <v>376</v>
      </c>
      <c r="G13" s="266">
        <v>12</v>
      </c>
      <c r="H13" s="47">
        <v>94</v>
      </c>
      <c r="I13" s="13"/>
    </row>
    <row r="14" spans="1:9" ht="12.75">
      <c r="A14" s="44">
        <v>8</v>
      </c>
      <c r="B14" s="47" t="s">
        <v>154</v>
      </c>
      <c r="C14" s="47">
        <v>0</v>
      </c>
      <c r="D14" s="47">
        <v>2</v>
      </c>
      <c r="E14" s="47">
        <v>20</v>
      </c>
      <c r="F14" s="47">
        <f t="shared" si="0"/>
        <v>22</v>
      </c>
      <c r="G14" s="266">
        <v>1</v>
      </c>
      <c r="H14" s="47">
        <v>17</v>
      </c>
      <c r="I14" s="13"/>
    </row>
    <row r="15" spans="1:9" ht="12.75">
      <c r="A15" s="44">
        <v>9</v>
      </c>
      <c r="B15" s="47" t="s">
        <v>14</v>
      </c>
      <c r="C15" s="47">
        <v>4</v>
      </c>
      <c r="D15" s="47">
        <v>5</v>
      </c>
      <c r="E15" s="47">
        <v>34</v>
      </c>
      <c r="F15" s="47">
        <f t="shared" si="0"/>
        <v>43</v>
      </c>
      <c r="G15" s="266">
        <v>3</v>
      </c>
      <c r="H15" s="47">
        <v>25</v>
      </c>
      <c r="I15" s="13"/>
    </row>
    <row r="16" spans="1:9" ht="12.75">
      <c r="A16" s="44">
        <v>10</v>
      </c>
      <c r="B16" s="47" t="s">
        <v>218</v>
      </c>
      <c r="C16" s="47">
        <v>0</v>
      </c>
      <c r="D16" s="47">
        <v>5</v>
      </c>
      <c r="E16" s="47">
        <v>24</v>
      </c>
      <c r="F16" s="47">
        <f>C16+D16+E16</f>
        <v>29</v>
      </c>
      <c r="G16" s="266">
        <v>0</v>
      </c>
      <c r="H16" s="47">
        <v>96</v>
      </c>
      <c r="I16" s="13"/>
    </row>
    <row r="17" spans="1:9" ht="12.75">
      <c r="A17" s="44">
        <v>11</v>
      </c>
      <c r="B17" s="47" t="s">
        <v>15</v>
      </c>
      <c r="C17" s="47">
        <v>0</v>
      </c>
      <c r="D17" s="47">
        <v>2</v>
      </c>
      <c r="E17" s="47">
        <v>15</v>
      </c>
      <c r="F17" s="47">
        <f t="shared" si="0"/>
        <v>17</v>
      </c>
      <c r="G17" s="266">
        <v>0</v>
      </c>
      <c r="H17" s="47">
        <v>16</v>
      </c>
      <c r="I17" s="13"/>
    </row>
    <row r="18" spans="1:9" ht="12.75">
      <c r="A18" s="44">
        <v>12</v>
      </c>
      <c r="B18" s="47" t="s">
        <v>16</v>
      </c>
      <c r="C18" s="47">
        <v>1</v>
      </c>
      <c r="D18" s="47">
        <v>0</v>
      </c>
      <c r="E18" s="47">
        <v>18</v>
      </c>
      <c r="F18" s="47">
        <f>C18+D18+E18</f>
        <v>19</v>
      </c>
      <c r="G18" s="266">
        <v>0</v>
      </c>
      <c r="H18" s="47">
        <v>9</v>
      </c>
      <c r="I18" s="13"/>
    </row>
    <row r="19" spans="1:9" ht="12.75">
      <c r="A19" s="44">
        <v>13</v>
      </c>
      <c r="B19" s="47" t="s">
        <v>249</v>
      </c>
      <c r="C19" s="47">
        <v>0</v>
      </c>
      <c r="D19" s="47">
        <v>8</v>
      </c>
      <c r="E19" s="47">
        <v>40</v>
      </c>
      <c r="F19" s="47">
        <f t="shared" si="0"/>
        <v>48</v>
      </c>
      <c r="G19" s="266">
        <v>1</v>
      </c>
      <c r="H19" s="47">
        <v>32</v>
      </c>
      <c r="I19" s="13"/>
    </row>
    <row r="20" spans="1:9" ht="12.75">
      <c r="A20" s="44">
        <v>14</v>
      </c>
      <c r="B20" s="47" t="s">
        <v>155</v>
      </c>
      <c r="C20" s="47">
        <v>3</v>
      </c>
      <c r="D20" s="47">
        <v>10</v>
      </c>
      <c r="E20" s="47">
        <v>13</v>
      </c>
      <c r="F20" s="47">
        <f t="shared" si="0"/>
        <v>26</v>
      </c>
      <c r="G20" s="266">
        <v>0</v>
      </c>
      <c r="H20" s="47">
        <v>0</v>
      </c>
      <c r="I20" s="13"/>
    </row>
    <row r="21" spans="1:9" ht="12.75">
      <c r="A21" s="44">
        <v>15</v>
      </c>
      <c r="B21" s="47" t="s">
        <v>72</v>
      </c>
      <c r="C21" s="47">
        <v>74</v>
      </c>
      <c r="D21" s="47">
        <v>54</v>
      </c>
      <c r="E21" s="47">
        <v>70</v>
      </c>
      <c r="F21" s="47">
        <f t="shared" si="0"/>
        <v>198</v>
      </c>
      <c r="G21" s="266">
        <v>2</v>
      </c>
      <c r="H21" s="47">
        <v>204</v>
      </c>
      <c r="I21" s="13"/>
    </row>
    <row r="22" spans="1:9" ht="12.75">
      <c r="A22" s="44">
        <v>16</v>
      </c>
      <c r="B22" s="47" t="s">
        <v>99</v>
      </c>
      <c r="C22" s="47">
        <v>9</v>
      </c>
      <c r="D22" s="47">
        <v>10</v>
      </c>
      <c r="E22" s="47">
        <v>30</v>
      </c>
      <c r="F22" s="47">
        <f t="shared" si="0"/>
        <v>49</v>
      </c>
      <c r="G22" s="266">
        <v>0</v>
      </c>
      <c r="H22" s="47">
        <v>31</v>
      </c>
      <c r="I22" s="13"/>
    </row>
    <row r="23" spans="1:9" ht="12.75">
      <c r="A23" s="44">
        <v>17</v>
      </c>
      <c r="B23" s="47" t="s">
        <v>20</v>
      </c>
      <c r="C23" s="47">
        <v>42</v>
      </c>
      <c r="D23" s="47">
        <v>18</v>
      </c>
      <c r="E23" s="47">
        <v>54</v>
      </c>
      <c r="F23" s="47">
        <f t="shared" si="0"/>
        <v>114</v>
      </c>
      <c r="G23" s="266">
        <v>1</v>
      </c>
      <c r="H23" s="47">
        <v>35</v>
      </c>
      <c r="I23" s="13"/>
    </row>
    <row r="24" spans="1:9" ht="12.75">
      <c r="A24" s="44">
        <v>18</v>
      </c>
      <c r="B24" s="47" t="s">
        <v>21</v>
      </c>
      <c r="C24" s="47">
        <v>80</v>
      </c>
      <c r="D24" s="47">
        <v>53</v>
      </c>
      <c r="E24" s="47">
        <v>74</v>
      </c>
      <c r="F24" s="47">
        <f t="shared" si="0"/>
        <v>207</v>
      </c>
      <c r="G24" s="266">
        <v>3</v>
      </c>
      <c r="H24" s="47">
        <v>155</v>
      </c>
      <c r="I24" s="13"/>
    </row>
    <row r="25" spans="1:9" ht="12.75">
      <c r="A25" s="44">
        <v>19</v>
      </c>
      <c r="B25" s="47" t="s">
        <v>19</v>
      </c>
      <c r="C25" s="47">
        <v>0</v>
      </c>
      <c r="D25" s="47">
        <v>1</v>
      </c>
      <c r="E25" s="47">
        <v>9</v>
      </c>
      <c r="F25" s="47">
        <f t="shared" si="0"/>
        <v>10</v>
      </c>
      <c r="G25" s="266">
        <v>0</v>
      </c>
      <c r="H25" s="47">
        <v>0</v>
      </c>
      <c r="I25" s="13"/>
    </row>
    <row r="26" spans="1:9" ht="12.75">
      <c r="A26" s="44">
        <v>20</v>
      </c>
      <c r="B26" s="47" t="s">
        <v>118</v>
      </c>
      <c r="C26" s="47">
        <v>0</v>
      </c>
      <c r="D26" s="47">
        <v>0</v>
      </c>
      <c r="E26" s="47">
        <v>13</v>
      </c>
      <c r="F26" s="47">
        <f t="shared" si="0"/>
        <v>13</v>
      </c>
      <c r="G26" s="266">
        <v>0</v>
      </c>
      <c r="H26" s="47">
        <v>2</v>
      </c>
      <c r="I26" s="13"/>
    </row>
    <row r="27" spans="1:9" ht="14.25">
      <c r="A27" s="151"/>
      <c r="B27" s="48" t="s">
        <v>210</v>
      </c>
      <c r="C27" s="48">
        <f aca="true" t="shared" si="1" ref="C27:H27">SUM(C7:C26)</f>
        <v>732</v>
      </c>
      <c r="D27" s="48">
        <f t="shared" si="1"/>
        <v>429</v>
      </c>
      <c r="E27" s="48">
        <f t="shared" si="1"/>
        <v>770</v>
      </c>
      <c r="F27" s="48">
        <f t="shared" si="1"/>
        <v>1931</v>
      </c>
      <c r="G27" s="103">
        <f t="shared" si="1"/>
        <v>36</v>
      </c>
      <c r="H27" s="48">
        <f t="shared" si="1"/>
        <v>940</v>
      </c>
      <c r="I27" s="13"/>
    </row>
    <row r="28" spans="1:9" ht="12.75">
      <c r="A28" s="44">
        <v>21</v>
      </c>
      <c r="B28" s="47" t="s">
        <v>23</v>
      </c>
      <c r="C28" s="47">
        <v>0</v>
      </c>
      <c r="D28" s="47">
        <v>0</v>
      </c>
      <c r="E28" s="47">
        <v>4</v>
      </c>
      <c r="F28" s="47">
        <f t="shared" si="0"/>
        <v>4</v>
      </c>
      <c r="G28" s="266">
        <v>0</v>
      </c>
      <c r="H28" s="47">
        <v>0</v>
      </c>
      <c r="I28" s="13"/>
    </row>
    <row r="29" spans="1:9" ht="12.75">
      <c r="A29" s="44">
        <v>22</v>
      </c>
      <c r="B29" s="47" t="s">
        <v>245</v>
      </c>
      <c r="C29" s="47">
        <v>0</v>
      </c>
      <c r="D29" s="47">
        <v>0</v>
      </c>
      <c r="E29" s="47">
        <v>2</v>
      </c>
      <c r="F29" s="47">
        <f t="shared" si="0"/>
        <v>2</v>
      </c>
      <c r="G29" s="266">
        <v>0</v>
      </c>
      <c r="H29" s="47">
        <v>2</v>
      </c>
      <c r="I29" s="13"/>
    </row>
    <row r="30" spans="1:9" ht="12.75">
      <c r="A30" s="44">
        <v>23</v>
      </c>
      <c r="B30" s="47" t="s">
        <v>160</v>
      </c>
      <c r="C30" s="47">
        <v>0</v>
      </c>
      <c r="D30" s="47">
        <v>0</v>
      </c>
      <c r="E30" s="47">
        <v>6</v>
      </c>
      <c r="F30" s="47">
        <f t="shared" si="0"/>
        <v>6</v>
      </c>
      <c r="G30" s="266">
        <v>1</v>
      </c>
      <c r="H30" s="47">
        <v>4</v>
      </c>
      <c r="I30" s="13"/>
    </row>
    <row r="31" spans="1:9" ht="12.75">
      <c r="A31" s="44">
        <v>24</v>
      </c>
      <c r="B31" s="47" t="s">
        <v>22</v>
      </c>
      <c r="C31" s="47">
        <v>0</v>
      </c>
      <c r="D31" s="47">
        <v>0</v>
      </c>
      <c r="E31" s="47">
        <v>2</v>
      </c>
      <c r="F31" s="47">
        <f t="shared" si="0"/>
        <v>2</v>
      </c>
      <c r="G31" s="266">
        <v>0</v>
      </c>
      <c r="H31" s="47">
        <v>2</v>
      </c>
      <c r="I31" s="13"/>
    </row>
    <row r="32" spans="1:9" ht="12.75">
      <c r="A32" s="44">
        <v>25</v>
      </c>
      <c r="B32" s="47" t="s">
        <v>133</v>
      </c>
      <c r="C32" s="47">
        <v>0</v>
      </c>
      <c r="D32" s="47">
        <v>1</v>
      </c>
      <c r="E32" s="47">
        <v>7</v>
      </c>
      <c r="F32" s="47">
        <f t="shared" si="0"/>
        <v>8</v>
      </c>
      <c r="G32" s="266">
        <v>0</v>
      </c>
      <c r="H32" s="47">
        <v>4</v>
      </c>
      <c r="I32" s="13"/>
    </row>
    <row r="33" spans="1:9" ht="12.75">
      <c r="A33" s="44">
        <v>26</v>
      </c>
      <c r="B33" s="47" t="s">
        <v>18</v>
      </c>
      <c r="C33" s="47">
        <v>311</v>
      </c>
      <c r="D33" s="47">
        <v>366</v>
      </c>
      <c r="E33" s="47">
        <v>328</v>
      </c>
      <c r="F33" s="47">
        <f t="shared" si="0"/>
        <v>1005</v>
      </c>
      <c r="G33" s="266">
        <v>15</v>
      </c>
      <c r="H33" s="47">
        <v>1357</v>
      </c>
      <c r="I33" s="13"/>
    </row>
    <row r="34" spans="1:9" ht="14.25">
      <c r="A34" s="151"/>
      <c r="B34" s="48" t="s">
        <v>212</v>
      </c>
      <c r="C34" s="48">
        <f aca="true" t="shared" si="2" ref="C34:H34">SUM(C28:C33)</f>
        <v>311</v>
      </c>
      <c r="D34" s="48">
        <f t="shared" si="2"/>
        <v>367</v>
      </c>
      <c r="E34" s="48">
        <f t="shared" si="2"/>
        <v>349</v>
      </c>
      <c r="F34" s="48">
        <f t="shared" si="2"/>
        <v>1027</v>
      </c>
      <c r="G34" s="103">
        <f t="shared" si="2"/>
        <v>16</v>
      </c>
      <c r="H34" s="48">
        <f t="shared" si="2"/>
        <v>1369</v>
      </c>
      <c r="I34" s="13"/>
    </row>
    <row r="35" spans="1:9" ht="12.75">
      <c r="A35" s="44">
        <v>27</v>
      </c>
      <c r="B35" s="47" t="s">
        <v>214</v>
      </c>
      <c r="C35" s="47">
        <v>2</v>
      </c>
      <c r="D35" s="47">
        <v>19</v>
      </c>
      <c r="E35" s="47">
        <v>34</v>
      </c>
      <c r="F35" s="47">
        <f t="shared" si="0"/>
        <v>55</v>
      </c>
      <c r="G35" s="266">
        <v>0</v>
      </c>
      <c r="H35" s="47">
        <v>104</v>
      </c>
      <c r="I35" s="13"/>
    </row>
    <row r="36" spans="1:9" ht="12.75">
      <c r="A36" s="44">
        <v>28</v>
      </c>
      <c r="B36" s="47" t="s">
        <v>205</v>
      </c>
      <c r="C36" s="47">
        <v>0</v>
      </c>
      <c r="D36" s="47">
        <v>40</v>
      </c>
      <c r="E36" s="47">
        <v>58</v>
      </c>
      <c r="F36" s="47">
        <f t="shared" si="0"/>
        <v>98</v>
      </c>
      <c r="G36" s="266">
        <v>0</v>
      </c>
      <c r="H36" s="47">
        <v>139</v>
      </c>
      <c r="I36" s="13"/>
    </row>
    <row r="37" spans="1:9" ht="12.75">
      <c r="A37" s="44">
        <v>29</v>
      </c>
      <c r="B37" s="47" t="s">
        <v>206</v>
      </c>
      <c r="C37" s="47">
        <v>0</v>
      </c>
      <c r="D37" s="47">
        <v>3</v>
      </c>
      <c r="E37" s="47">
        <v>5</v>
      </c>
      <c r="F37" s="47">
        <f t="shared" si="0"/>
        <v>8</v>
      </c>
      <c r="G37" s="266">
        <v>0</v>
      </c>
      <c r="H37" s="47">
        <v>16</v>
      </c>
      <c r="I37" s="13"/>
    </row>
    <row r="38" spans="1:10" ht="12.75">
      <c r="A38" s="44">
        <v>30</v>
      </c>
      <c r="B38" s="47" t="s">
        <v>234</v>
      </c>
      <c r="C38" s="47">
        <v>0</v>
      </c>
      <c r="D38" s="47">
        <v>0</v>
      </c>
      <c r="E38" s="47">
        <v>2</v>
      </c>
      <c r="F38" s="47">
        <f t="shared" si="0"/>
        <v>2</v>
      </c>
      <c r="G38" s="266">
        <v>0</v>
      </c>
      <c r="H38" s="47">
        <v>4</v>
      </c>
      <c r="I38" s="13"/>
      <c r="J38" s="227"/>
    </row>
    <row r="39" spans="1:9" ht="12.75">
      <c r="A39" s="88">
        <v>31</v>
      </c>
      <c r="B39" s="89" t="s">
        <v>328</v>
      </c>
      <c r="C39" s="47">
        <v>0</v>
      </c>
      <c r="D39" s="47">
        <v>0</v>
      </c>
      <c r="E39" s="47">
        <v>3</v>
      </c>
      <c r="F39" s="47">
        <f>C39+D39+E39</f>
        <v>3</v>
      </c>
      <c r="G39" s="266">
        <v>0</v>
      </c>
      <c r="H39" s="47">
        <v>3</v>
      </c>
      <c r="I39" s="13"/>
    </row>
    <row r="40" spans="1:9" ht="12.75">
      <c r="A40" s="44">
        <v>32</v>
      </c>
      <c r="B40" s="47" t="s">
        <v>224</v>
      </c>
      <c r="C40" s="47">
        <v>0</v>
      </c>
      <c r="D40" s="47">
        <v>0</v>
      </c>
      <c r="E40" s="47">
        <v>1</v>
      </c>
      <c r="F40" s="47">
        <f t="shared" si="0"/>
        <v>1</v>
      </c>
      <c r="G40" s="266">
        <v>0</v>
      </c>
      <c r="H40" s="47">
        <v>0</v>
      </c>
      <c r="I40" s="13"/>
    </row>
    <row r="41" spans="1:9" ht="12.75">
      <c r="A41" s="44">
        <v>33</v>
      </c>
      <c r="B41" s="47" t="s">
        <v>236</v>
      </c>
      <c r="C41" s="47">
        <v>0</v>
      </c>
      <c r="D41" s="47">
        <v>0</v>
      </c>
      <c r="E41" s="47">
        <v>3</v>
      </c>
      <c r="F41" s="47">
        <f t="shared" si="0"/>
        <v>3</v>
      </c>
      <c r="G41" s="266">
        <v>0</v>
      </c>
      <c r="H41" s="47">
        <v>3</v>
      </c>
      <c r="I41" s="13"/>
    </row>
    <row r="42" spans="1:9" ht="12.75">
      <c r="A42" s="44">
        <v>34</v>
      </c>
      <c r="B42" s="47" t="s">
        <v>24</v>
      </c>
      <c r="C42" s="47">
        <v>0</v>
      </c>
      <c r="D42" s="47">
        <v>0</v>
      </c>
      <c r="E42" s="47">
        <v>2</v>
      </c>
      <c r="F42" s="47">
        <f t="shared" si="0"/>
        <v>2</v>
      </c>
      <c r="G42" s="266">
        <v>0</v>
      </c>
      <c r="H42" s="47">
        <v>2</v>
      </c>
      <c r="I42" s="13"/>
    </row>
    <row r="43" spans="1:9" ht="12" customHeight="1">
      <c r="A43" s="44">
        <v>35</v>
      </c>
      <c r="B43" s="47" t="s">
        <v>209</v>
      </c>
      <c r="C43" s="47">
        <v>0</v>
      </c>
      <c r="D43" s="47">
        <v>0</v>
      </c>
      <c r="E43" s="47">
        <v>3</v>
      </c>
      <c r="F43" s="47">
        <f t="shared" si="0"/>
        <v>3</v>
      </c>
      <c r="G43" s="266">
        <v>0</v>
      </c>
      <c r="H43" s="47">
        <v>3</v>
      </c>
      <c r="I43" s="13"/>
    </row>
    <row r="44" spans="1:9" ht="12.75">
      <c r="A44" s="44">
        <v>36</v>
      </c>
      <c r="B44" s="47" t="s">
        <v>329</v>
      </c>
      <c r="C44" s="47">
        <v>0</v>
      </c>
      <c r="D44" s="47">
        <v>0</v>
      </c>
      <c r="E44" s="47">
        <v>2</v>
      </c>
      <c r="F44" s="47">
        <f t="shared" si="0"/>
        <v>2</v>
      </c>
      <c r="G44" s="266">
        <v>0</v>
      </c>
      <c r="H44" s="47">
        <v>2</v>
      </c>
      <c r="I44" s="13"/>
    </row>
    <row r="45" spans="1:9" ht="12.75">
      <c r="A45" s="44">
        <v>37</v>
      </c>
      <c r="B45" s="47" t="s">
        <v>330</v>
      </c>
      <c r="C45" s="47">
        <v>1</v>
      </c>
      <c r="D45" s="47">
        <v>9</v>
      </c>
      <c r="E45" s="47">
        <v>33</v>
      </c>
      <c r="F45" s="47">
        <f t="shared" si="0"/>
        <v>43</v>
      </c>
      <c r="G45" s="266">
        <v>13</v>
      </c>
      <c r="H45" s="47">
        <v>85</v>
      </c>
      <c r="I45" s="13"/>
    </row>
    <row r="46" spans="1:9" ht="14.25">
      <c r="A46" s="151"/>
      <c r="B46" s="48" t="s">
        <v>211</v>
      </c>
      <c r="C46" s="48">
        <f aca="true" t="shared" si="3" ref="C46:H46">SUM(C35:C45)</f>
        <v>3</v>
      </c>
      <c r="D46" s="48">
        <f t="shared" si="3"/>
        <v>71</v>
      </c>
      <c r="E46" s="48">
        <f t="shared" si="3"/>
        <v>146</v>
      </c>
      <c r="F46" s="48">
        <f t="shared" si="3"/>
        <v>220</v>
      </c>
      <c r="G46" s="103">
        <f t="shared" si="3"/>
        <v>13</v>
      </c>
      <c r="H46" s="48">
        <f t="shared" si="3"/>
        <v>361</v>
      </c>
      <c r="I46" s="13"/>
    </row>
    <row r="47" spans="1:11" ht="14.25">
      <c r="A47" s="151"/>
      <c r="B47" s="143" t="s">
        <v>117</v>
      </c>
      <c r="C47" s="48">
        <f aca="true" t="shared" si="4" ref="C47:H47">C27+C34+C46</f>
        <v>1046</v>
      </c>
      <c r="D47" s="48">
        <f t="shared" si="4"/>
        <v>867</v>
      </c>
      <c r="E47" s="48">
        <f t="shared" si="4"/>
        <v>1265</v>
      </c>
      <c r="F47" s="48">
        <f t="shared" si="4"/>
        <v>3178</v>
      </c>
      <c r="G47" s="103">
        <f t="shared" si="4"/>
        <v>65</v>
      </c>
      <c r="H47" s="48">
        <f t="shared" si="4"/>
        <v>2670</v>
      </c>
      <c r="I47" s="14"/>
      <c r="J47" s="14"/>
      <c r="K47" s="14"/>
    </row>
    <row r="48" spans="1:8" ht="12.75">
      <c r="A48" s="44"/>
      <c r="B48" s="80"/>
      <c r="C48" s="51"/>
      <c r="D48" s="51"/>
      <c r="E48" s="51"/>
      <c r="F48" s="56"/>
      <c r="G48" s="56"/>
      <c r="H48" s="48"/>
    </row>
    <row r="49" spans="1:11" ht="15">
      <c r="A49" s="44"/>
      <c r="B49" s="32"/>
      <c r="C49" s="32"/>
      <c r="D49" s="32"/>
      <c r="E49" s="32"/>
      <c r="F49" s="30"/>
      <c r="G49" s="30"/>
      <c r="H49" s="268"/>
      <c r="J49" s="84"/>
      <c r="K49" s="84"/>
    </row>
    <row r="50" spans="1:11" ht="15">
      <c r="A50" s="44"/>
      <c r="B50" s="32"/>
      <c r="C50" s="32"/>
      <c r="D50" s="32"/>
      <c r="E50" s="32"/>
      <c r="F50" s="30"/>
      <c r="G50" s="30"/>
      <c r="H50" s="272"/>
      <c r="J50" s="84"/>
      <c r="K50" s="84"/>
    </row>
    <row r="51" spans="1:11" ht="15" hidden="1">
      <c r="A51" s="143" t="s">
        <v>116</v>
      </c>
      <c r="B51" s="223"/>
      <c r="C51" s="34"/>
      <c r="D51" s="34"/>
      <c r="E51" s="34"/>
      <c r="F51" s="34"/>
      <c r="G51" s="264"/>
      <c r="H51" s="273"/>
      <c r="I51" s="84"/>
      <c r="J51" s="84"/>
      <c r="K51" s="84"/>
    </row>
    <row r="52" spans="1:11" ht="14.25">
      <c r="A52" s="143" t="s">
        <v>116</v>
      </c>
      <c r="B52" s="221" t="s">
        <v>5</v>
      </c>
      <c r="C52" s="35" t="s">
        <v>0</v>
      </c>
      <c r="D52" s="35" t="s">
        <v>1</v>
      </c>
      <c r="E52" s="35" t="s">
        <v>2</v>
      </c>
      <c r="F52" s="35" t="s">
        <v>3</v>
      </c>
      <c r="G52" s="265" t="s">
        <v>349</v>
      </c>
      <c r="H52" s="269" t="s">
        <v>362</v>
      </c>
      <c r="I52" s="87"/>
      <c r="J52" s="87"/>
      <c r="K52" s="87"/>
    </row>
    <row r="53" spans="1:11" ht="14.25">
      <c r="A53" s="143" t="s">
        <v>6</v>
      </c>
      <c r="B53" s="222"/>
      <c r="C53" s="50"/>
      <c r="D53" s="50"/>
      <c r="E53" s="50"/>
      <c r="F53" s="50"/>
      <c r="G53" s="267"/>
      <c r="H53" s="50"/>
      <c r="I53" s="84"/>
      <c r="J53" s="84"/>
      <c r="K53" s="84"/>
    </row>
    <row r="54" spans="1:11" s="276" customFormat="1" ht="18" customHeight="1">
      <c r="A54" s="44">
        <v>38</v>
      </c>
      <c r="B54" s="47" t="s">
        <v>73</v>
      </c>
      <c r="C54" s="47">
        <v>62</v>
      </c>
      <c r="D54" s="47">
        <v>18</v>
      </c>
      <c r="E54" s="47">
        <v>0</v>
      </c>
      <c r="F54" s="47">
        <f aca="true" t="shared" si="5" ref="F54:F61">C54+D54+E54</f>
        <v>80</v>
      </c>
      <c r="G54" s="266">
        <v>0</v>
      </c>
      <c r="H54" s="275">
        <v>0</v>
      </c>
      <c r="J54" s="277"/>
      <c r="K54" s="277"/>
    </row>
    <row r="55" spans="1:11" s="276" customFormat="1" ht="18" customHeight="1">
      <c r="A55" s="44">
        <v>39</v>
      </c>
      <c r="B55" s="47" t="s">
        <v>250</v>
      </c>
      <c r="C55" s="47">
        <v>149</v>
      </c>
      <c r="D55" s="47">
        <v>55</v>
      </c>
      <c r="E55" s="47">
        <v>17</v>
      </c>
      <c r="F55" s="47">
        <f t="shared" si="5"/>
        <v>221</v>
      </c>
      <c r="G55" s="266">
        <v>0</v>
      </c>
      <c r="H55" s="47">
        <v>0</v>
      </c>
      <c r="J55" s="277"/>
      <c r="K55" s="277"/>
    </row>
    <row r="56" spans="1:11" s="276" customFormat="1" ht="18" customHeight="1">
      <c r="A56" s="44">
        <v>40</v>
      </c>
      <c r="B56" s="47" t="s">
        <v>28</v>
      </c>
      <c r="C56" s="47">
        <v>23</v>
      </c>
      <c r="D56" s="47">
        <v>15</v>
      </c>
      <c r="E56" s="47">
        <v>5</v>
      </c>
      <c r="F56" s="47">
        <f t="shared" si="5"/>
        <v>43</v>
      </c>
      <c r="G56" s="266">
        <v>0</v>
      </c>
      <c r="H56" s="47">
        <v>0</v>
      </c>
      <c r="J56" s="277"/>
      <c r="K56" s="277"/>
    </row>
    <row r="57" spans="1:11" s="276" customFormat="1" ht="18" customHeight="1">
      <c r="A57" s="44">
        <v>41</v>
      </c>
      <c r="B57" s="47" t="s">
        <v>217</v>
      </c>
      <c r="C57" s="47">
        <v>139</v>
      </c>
      <c r="D57" s="47">
        <v>58</v>
      </c>
      <c r="E57" s="47">
        <v>15</v>
      </c>
      <c r="F57" s="47">
        <f>C57+D57+E57</f>
        <v>212</v>
      </c>
      <c r="G57" s="266">
        <v>0</v>
      </c>
      <c r="H57" s="47">
        <v>0</v>
      </c>
      <c r="J57" s="277"/>
      <c r="K57" s="277"/>
    </row>
    <row r="58" spans="1:11" s="276" customFormat="1" ht="18" customHeight="1">
      <c r="A58" s="44">
        <v>42</v>
      </c>
      <c r="B58" s="47" t="s">
        <v>27</v>
      </c>
      <c r="C58" s="47">
        <v>75</v>
      </c>
      <c r="D58" s="47">
        <v>8</v>
      </c>
      <c r="E58" s="47">
        <v>17</v>
      </c>
      <c r="F58" s="47">
        <f t="shared" si="5"/>
        <v>100</v>
      </c>
      <c r="G58" s="266">
        <v>0</v>
      </c>
      <c r="H58" s="47">
        <v>0</v>
      </c>
      <c r="J58" s="277"/>
      <c r="K58" s="277"/>
    </row>
    <row r="59" spans="1:11" s="276" customFormat="1" ht="18" customHeight="1">
      <c r="A59" s="44">
        <v>43</v>
      </c>
      <c r="B59" s="47" t="s">
        <v>344</v>
      </c>
      <c r="C59" s="47">
        <v>227</v>
      </c>
      <c r="D59" s="47">
        <v>98</v>
      </c>
      <c r="E59" s="47">
        <v>22</v>
      </c>
      <c r="F59" s="47">
        <f t="shared" si="5"/>
        <v>347</v>
      </c>
      <c r="G59" s="266">
        <v>0</v>
      </c>
      <c r="H59" s="47">
        <v>0</v>
      </c>
      <c r="J59" s="277"/>
      <c r="K59" s="277"/>
    </row>
    <row r="60" spans="1:11" s="276" customFormat="1" ht="18" customHeight="1">
      <c r="A60" s="44">
        <v>44</v>
      </c>
      <c r="B60" s="47" t="s">
        <v>25</v>
      </c>
      <c r="C60" s="47">
        <v>54</v>
      </c>
      <c r="D60" s="47">
        <v>9</v>
      </c>
      <c r="E60" s="47">
        <v>0</v>
      </c>
      <c r="F60" s="47">
        <f>C60+D60+E60</f>
        <v>63</v>
      </c>
      <c r="G60" s="266">
        <v>0</v>
      </c>
      <c r="H60" s="47">
        <v>1</v>
      </c>
      <c r="J60" s="277"/>
      <c r="K60" s="277"/>
    </row>
    <row r="61" spans="1:11" s="276" customFormat="1" ht="18" customHeight="1">
      <c r="A61" s="44">
        <v>45</v>
      </c>
      <c r="B61" s="47" t="s">
        <v>26</v>
      </c>
      <c r="C61" s="47">
        <v>13</v>
      </c>
      <c r="D61" s="47">
        <v>9</v>
      </c>
      <c r="E61" s="47">
        <v>3</v>
      </c>
      <c r="F61" s="47">
        <f t="shared" si="5"/>
        <v>25</v>
      </c>
      <c r="G61" s="266">
        <v>0</v>
      </c>
      <c r="H61" s="47">
        <v>1</v>
      </c>
      <c r="J61" s="277"/>
      <c r="K61" s="277"/>
    </row>
    <row r="62" spans="1:11" ht="12.75">
      <c r="A62" s="44"/>
      <c r="B62" s="143" t="s">
        <v>117</v>
      </c>
      <c r="C62" s="48">
        <f aca="true" t="shared" si="6" ref="C62:H62">SUM(C54:C61)</f>
        <v>742</v>
      </c>
      <c r="D62" s="48">
        <f t="shared" si="6"/>
        <v>270</v>
      </c>
      <c r="E62" s="48">
        <f t="shared" si="6"/>
        <v>79</v>
      </c>
      <c r="F62" s="48">
        <f t="shared" si="6"/>
        <v>1091</v>
      </c>
      <c r="G62" s="103">
        <f t="shared" si="6"/>
        <v>0</v>
      </c>
      <c r="H62" s="48">
        <f t="shared" si="6"/>
        <v>2</v>
      </c>
      <c r="J62" s="13"/>
      <c r="K62" s="13"/>
    </row>
    <row r="63" spans="1:11" ht="12.75">
      <c r="A63" s="44"/>
      <c r="B63" s="47"/>
      <c r="C63" s="47"/>
      <c r="D63" s="47"/>
      <c r="E63" s="47"/>
      <c r="F63" s="47"/>
      <c r="G63" s="266"/>
      <c r="H63" s="47">
        <v>0</v>
      </c>
      <c r="J63" s="13"/>
      <c r="K63" s="13"/>
    </row>
    <row r="64" spans="1:11" ht="12.75">
      <c r="A64" s="44">
        <v>46</v>
      </c>
      <c r="B64" s="47" t="s">
        <v>29</v>
      </c>
      <c r="C64" s="47">
        <v>297</v>
      </c>
      <c r="D64" s="47">
        <v>470</v>
      </c>
      <c r="E64" s="47">
        <v>65</v>
      </c>
      <c r="F64" s="47">
        <f>C64+D64+E64</f>
        <v>832</v>
      </c>
      <c r="G64" s="266">
        <v>0</v>
      </c>
      <c r="H64" s="47">
        <v>1</v>
      </c>
      <c r="J64" s="13"/>
      <c r="K64" s="13"/>
    </row>
    <row r="65" spans="1:11" ht="12.75">
      <c r="A65" s="44">
        <v>47</v>
      </c>
      <c r="B65" s="47" t="s">
        <v>124</v>
      </c>
      <c r="C65" s="47">
        <v>352</v>
      </c>
      <c r="D65" s="47">
        <v>0</v>
      </c>
      <c r="E65" s="47">
        <v>7</v>
      </c>
      <c r="F65" s="47">
        <f>C65+D65+E65</f>
        <v>359</v>
      </c>
      <c r="G65" s="266">
        <v>0</v>
      </c>
      <c r="H65" s="47">
        <v>0</v>
      </c>
      <c r="J65" s="13"/>
      <c r="K65" s="13"/>
    </row>
    <row r="66" spans="1:11" ht="12.75">
      <c r="A66" s="44"/>
      <c r="B66" s="143" t="s">
        <v>117</v>
      </c>
      <c r="C66" s="48">
        <f aca="true" t="shared" si="7" ref="C66:H66">SUM(C64:C65)</f>
        <v>649</v>
      </c>
      <c r="D66" s="48">
        <f t="shared" si="7"/>
        <v>470</v>
      </c>
      <c r="E66" s="48">
        <f t="shared" si="7"/>
        <v>72</v>
      </c>
      <c r="F66" s="48">
        <f t="shared" si="7"/>
        <v>1191</v>
      </c>
      <c r="G66" s="103">
        <f t="shared" si="7"/>
        <v>0</v>
      </c>
      <c r="H66" s="48">
        <f t="shared" si="7"/>
        <v>1</v>
      </c>
      <c r="I66" s="14"/>
      <c r="J66" s="14"/>
      <c r="K66" s="14"/>
    </row>
    <row r="67" spans="1:11" ht="18" customHeight="1">
      <c r="A67" s="44"/>
      <c r="B67" s="143" t="s">
        <v>30</v>
      </c>
      <c r="C67" s="48">
        <f aca="true" t="shared" si="8" ref="C67:H67">C47+C62+C66</f>
        <v>2437</v>
      </c>
      <c r="D67" s="48">
        <f t="shared" si="8"/>
        <v>1607</v>
      </c>
      <c r="E67" s="48">
        <f t="shared" si="8"/>
        <v>1416</v>
      </c>
      <c r="F67" s="48">
        <f t="shared" si="8"/>
        <v>5460</v>
      </c>
      <c r="G67" s="103">
        <f t="shared" si="8"/>
        <v>65</v>
      </c>
      <c r="H67" s="48">
        <f t="shared" si="8"/>
        <v>2673</v>
      </c>
      <c r="I67" s="14"/>
      <c r="J67" s="14"/>
      <c r="K67" s="14"/>
    </row>
    <row r="68" spans="1:11" ht="15">
      <c r="A68" s="148"/>
      <c r="B68" s="148"/>
      <c r="C68" s="53"/>
      <c r="D68" s="53"/>
      <c r="E68" s="53"/>
      <c r="F68" s="53"/>
      <c r="G68" s="148"/>
      <c r="H68" s="148"/>
      <c r="K68" s="82" t="s">
        <v>31</v>
      </c>
    </row>
    <row r="69" ht="15">
      <c r="B69" s="82" t="s">
        <v>382</v>
      </c>
    </row>
  </sheetData>
  <sheetProtection/>
  <printOptions gridLines="1" horizontalCentered="1"/>
  <pageMargins left="0.748031496062992" right="0.748031496062992" top="0.52" bottom="0.64" header="0.25" footer="0.36"/>
  <pageSetup blackAndWhite="1" horizontalDpi="600" verticalDpi="600" orientation="landscape" paperSize="9" scale="86" r:id="rId2"/>
  <rowBreaks count="1" manualBreakCount="1">
    <brk id="47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9"/>
  <sheetViews>
    <sheetView zoomScalePageLayoutView="0" workbookViewId="0" topLeftCell="I1">
      <selection activeCell="K13" sqref="A1:IV16384"/>
    </sheetView>
  </sheetViews>
  <sheetFormatPr defaultColWidth="9.140625" defaultRowHeight="12.75"/>
  <cols>
    <col min="1" max="1" width="3.7109375" style="82" customWidth="1"/>
    <col min="2" max="2" width="21.8515625" style="82" customWidth="1"/>
    <col min="3" max="3" width="8.421875" style="16" customWidth="1"/>
    <col min="4" max="4" width="7.421875" style="16" customWidth="1"/>
    <col min="5" max="5" width="6.7109375" style="16" customWidth="1"/>
    <col min="6" max="6" width="7.28125" style="16" customWidth="1"/>
    <col min="7" max="7" width="7.421875" style="16" customWidth="1"/>
    <col min="8" max="8" width="6.8515625" style="16" customWidth="1"/>
    <col min="9" max="9" width="6.28125" style="16" customWidth="1"/>
    <col min="10" max="10" width="7.421875" style="16" customWidth="1"/>
    <col min="11" max="11" width="8.00390625" style="16" customWidth="1"/>
    <col min="12" max="12" width="7.421875" style="16" customWidth="1"/>
    <col min="13" max="13" width="6.140625" style="16" customWidth="1"/>
    <col min="14" max="14" width="6.7109375" style="16" customWidth="1"/>
    <col min="15" max="15" width="8.00390625" style="16" customWidth="1"/>
    <col min="16" max="16" width="6.28125" style="16" customWidth="1"/>
    <col min="17" max="17" width="7.421875" style="16" customWidth="1"/>
    <col min="18" max="18" width="7.00390625" style="16" customWidth="1"/>
    <col min="19" max="19" width="5.57421875" style="16" hidden="1" customWidth="1"/>
    <col min="20" max="20" width="8.57421875" style="16" customWidth="1"/>
    <col min="21" max="21" width="7.28125" style="82" customWidth="1"/>
    <col min="22" max="22" width="7.00390625" style="13" customWidth="1"/>
    <col min="23" max="23" width="8.140625" style="82" customWidth="1"/>
    <col min="24" max="24" width="9.421875" style="82" customWidth="1"/>
    <col min="25" max="25" width="6.8515625" style="82" customWidth="1"/>
    <col min="26" max="26" width="7.57421875" style="82" customWidth="1"/>
    <col min="27" max="27" width="7.28125" style="82" customWidth="1"/>
    <col min="28" max="16384" width="9.140625" style="82" customWidth="1"/>
  </cols>
  <sheetData>
    <row r="1" spans="1:23" ht="15">
      <c r="A1" s="149"/>
      <c r="B1" s="224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15"/>
      <c r="T1" s="15"/>
      <c r="U1" s="226"/>
      <c r="V1" s="225"/>
      <c r="W1" s="226"/>
    </row>
    <row r="2" spans="1:18" ht="12.75">
      <c r="A2" s="149"/>
      <c r="B2" s="149"/>
      <c r="C2" s="56"/>
      <c r="D2" s="56"/>
      <c r="E2" s="56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24" ht="19.5" customHeight="1">
      <c r="A3" s="81"/>
      <c r="B3" s="81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14"/>
      <c r="T3" s="14"/>
      <c r="V3" s="14"/>
      <c r="W3" s="84"/>
      <c r="X3" s="84"/>
    </row>
    <row r="4" spans="1:27" ht="18" customHeight="1">
      <c r="A4" s="150" t="s">
        <v>4</v>
      </c>
      <c r="B4" s="150" t="s">
        <v>5</v>
      </c>
      <c r="C4" s="496" t="s">
        <v>195</v>
      </c>
      <c r="D4" s="497"/>
      <c r="E4" s="497"/>
      <c r="F4" s="498"/>
      <c r="G4" s="496" t="s">
        <v>184</v>
      </c>
      <c r="H4" s="497"/>
      <c r="I4" s="497"/>
      <c r="J4" s="498"/>
      <c r="K4" s="496" t="s">
        <v>357</v>
      </c>
      <c r="L4" s="497"/>
      <c r="M4" s="497"/>
      <c r="N4" s="498"/>
      <c r="O4" s="496" t="s">
        <v>196</v>
      </c>
      <c r="P4" s="497"/>
      <c r="Q4" s="497"/>
      <c r="R4" s="498"/>
      <c r="S4" s="312"/>
      <c r="T4" s="496" t="s">
        <v>365</v>
      </c>
      <c r="U4" s="497"/>
      <c r="V4" s="497"/>
      <c r="W4" s="498"/>
      <c r="X4" s="496" t="s">
        <v>366</v>
      </c>
      <c r="Y4" s="497"/>
      <c r="Z4" s="497"/>
      <c r="AA4" s="498"/>
    </row>
    <row r="5" spans="1:27" ht="12.75">
      <c r="A5" s="142"/>
      <c r="B5" s="142"/>
      <c r="C5" s="239" t="s">
        <v>190</v>
      </c>
      <c r="D5" s="239" t="s">
        <v>191</v>
      </c>
      <c r="E5" s="239" t="s">
        <v>192</v>
      </c>
      <c r="F5" s="239" t="s">
        <v>3</v>
      </c>
      <c r="G5" s="239" t="s">
        <v>190</v>
      </c>
      <c r="H5" s="239" t="s">
        <v>191</v>
      </c>
      <c r="I5" s="239" t="s">
        <v>192</v>
      </c>
      <c r="J5" s="239" t="s">
        <v>3</v>
      </c>
      <c r="K5" s="239" t="s">
        <v>190</v>
      </c>
      <c r="L5" s="239" t="s">
        <v>191</v>
      </c>
      <c r="M5" s="239" t="s">
        <v>192</v>
      </c>
      <c r="N5" s="239" t="s">
        <v>3</v>
      </c>
      <c r="O5" s="239" t="s">
        <v>190</v>
      </c>
      <c r="P5" s="239" t="s">
        <v>191</v>
      </c>
      <c r="Q5" s="239" t="s">
        <v>192</v>
      </c>
      <c r="R5" s="239" t="s">
        <v>3</v>
      </c>
      <c r="S5" s="313"/>
      <c r="T5" s="239" t="s">
        <v>190</v>
      </c>
      <c r="U5" s="239" t="s">
        <v>191</v>
      </c>
      <c r="V5" s="239" t="s">
        <v>192</v>
      </c>
      <c r="W5" s="239" t="s">
        <v>3</v>
      </c>
      <c r="X5" s="239" t="s">
        <v>190</v>
      </c>
      <c r="Y5" s="239" t="s">
        <v>191</v>
      </c>
      <c r="Z5" s="239" t="s">
        <v>192</v>
      </c>
      <c r="AA5" s="239" t="s">
        <v>3</v>
      </c>
    </row>
    <row r="6" spans="1:27" ht="12.75">
      <c r="A6" s="44">
        <v>1</v>
      </c>
      <c r="B6" s="47" t="s">
        <v>7</v>
      </c>
      <c r="C6" s="47">
        <v>242</v>
      </c>
      <c r="D6" s="47">
        <v>77</v>
      </c>
      <c r="E6" s="47">
        <v>9</v>
      </c>
      <c r="F6" s="47">
        <f>C6+D6+E6</f>
        <v>328</v>
      </c>
      <c r="G6" s="47">
        <v>227</v>
      </c>
      <c r="H6" s="47">
        <v>114</v>
      </c>
      <c r="I6" s="47">
        <v>22</v>
      </c>
      <c r="J6" s="47">
        <f>G6+H6+I6</f>
        <v>363</v>
      </c>
      <c r="K6" s="47">
        <v>70</v>
      </c>
      <c r="L6" s="47">
        <v>51</v>
      </c>
      <c r="M6" s="47">
        <v>16</v>
      </c>
      <c r="N6" s="47">
        <f>K6+L6+M6</f>
        <v>137</v>
      </c>
      <c r="O6" s="47">
        <v>49</v>
      </c>
      <c r="P6" s="47">
        <v>75</v>
      </c>
      <c r="Q6" s="47">
        <v>17</v>
      </c>
      <c r="R6" s="47">
        <f aca="true" t="shared" si="0" ref="R6:R45">O6+P6+Q6</f>
        <v>141</v>
      </c>
      <c r="S6" s="13">
        <v>0</v>
      </c>
      <c r="T6" s="47">
        <v>767</v>
      </c>
      <c r="U6" s="47">
        <v>935</v>
      </c>
      <c r="V6" s="47">
        <v>679</v>
      </c>
      <c r="W6" s="47">
        <f aca="true" t="shared" si="1" ref="W6:W25">T6+U6+V6</f>
        <v>2381</v>
      </c>
      <c r="X6" s="47">
        <v>32</v>
      </c>
      <c r="Y6" s="47">
        <v>33</v>
      </c>
      <c r="Z6" s="47">
        <v>13</v>
      </c>
      <c r="AA6" s="47">
        <f aca="true" t="shared" si="2" ref="AA6:AA14">X6+Y6+Z6</f>
        <v>78</v>
      </c>
    </row>
    <row r="7" spans="1:27" ht="12.75">
      <c r="A7" s="44">
        <v>2</v>
      </c>
      <c r="B7" s="47" t="s">
        <v>8</v>
      </c>
      <c r="C7" s="47">
        <v>0</v>
      </c>
      <c r="D7" s="47">
        <v>9</v>
      </c>
      <c r="E7" s="47">
        <v>0</v>
      </c>
      <c r="F7" s="47">
        <f aca="true" t="shared" si="3" ref="F7:F45">C7+D7+E7</f>
        <v>9</v>
      </c>
      <c r="G7" s="47">
        <v>5</v>
      </c>
      <c r="H7" s="47">
        <v>3</v>
      </c>
      <c r="I7" s="47">
        <v>0</v>
      </c>
      <c r="J7" s="47">
        <f aca="true" t="shared" si="4" ref="J7:J45">G7+H7+I7</f>
        <v>8</v>
      </c>
      <c r="K7" s="47">
        <v>0</v>
      </c>
      <c r="L7" s="47">
        <v>1</v>
      </c>
      <c r="M7" s="47">
        <v>0</v>
      </c>
      <c r="N7" s="47">
        <f aca="true" t="shared" si="5" ref="N7:N45">K7+L7+M7</f>
        <v>1</v>
      </c>
      <c r="O7" s="47">
        <v>0</v>
      </c>
      <c r="P7" s="47">
        <v>3</v>
      </c>
      <c r="Q7" s="47">
        <v>0</v>
      </c>
      <c r="R7" s="47">
        <f t="shared" si="0"/>
        <v>3</v>
      </c>
      <c r="S7" s="13">
        <v>0</v>
      </c>
      <c r="T7" s="47">
        <v>0</v>
      </c>
      <c r="U7" s="47">
        <v>0</v>
      </c>
      <c r="V7" s="47">
        <v>0</v>
      </c>
      <c r="W7" s="47">
        <f t="shared" si="1"/>
        <v>0</v>
      </c>
      <c r="X7" s="47">
        <v>0</v>
      </c>
      <c r="Y7" s="47">
        <v>0</v>
      </c>
      <c r="Z7" s="47">
        <v>0</v>
      </c>
      <c r="AA7" s="47">
        <f t="shared" si="2"/>
        <v>0</v>
      </c>
    </row>
    <row r="8" spans="1:27" ht="12" customHeight="1">
      <c r="A8" s="44">
        <v>3</v>
      </c>
      <c r="B8" s="47" t="s">
        <v>9</v>
      </c>
      <c r="C8" s="47">
        <v>11</v>
      </c>
      <c r="D8" s="47">
        <v>17</v>
      </c>
      <c r="E8" s="47">
        <v>10</v>
      </c>
      <c r="F8" s="47">
        <f t="shared" si="3"/>
        <v>38</v>
      </c>
      <c r="G8" s="47">
        <v>54</v>
      </c>
      <c r="H8" s="47">
        <v>65</v>
      </c>
      <c r="I8" s="47">
        <v>11</v>
      </c>
      <c r="J8" s="47">
        <f t="shared" si="4"/>
        <v>130</v>
      </c>
      <c r="K8" s="47">
        <v>11</v>
      </c>
      <c r="L8" s="47">
        <v>10</v>
      </c>
      <c r="M8" s="47">
        <v>3</v>
      </c>
      <c r="N8" s="47">
        <f t="shared" si="5"/>
        <v>24</v>
      </c>
      <c r="O8" s="47">
        <v>15</v>
      </c>
      <c r="P8" s="47">
        <v>7</v>
      </c>
      <c r="Q8" s="47">
        <v>3</v>
      </c>
      <c r="R8" s="47">
        <f t="shared" si="0"/>
        <v>25</v>
      </c>
      <c r="S8" s="13">
        <v>0</v>
      </c>
      <c r="T8" s="47">
        <v>591</v>
      </c>
      <c r="U8" s="47">
        <v>47</v>
      </c>
      <c r="V8" s="47">
        <v>0</v>
      </c>
      <c r="W8" s="47">
        <f t="shared" si="1"/>
        <v>638</v>
      </c>
      <c r="X8" s="47">
        <v>71</v>
      </c>
      <c r="Y8" s="47">
        <v>19</v>
      </c>
      <c r="Z8" s="47">
        <v>0</v>
      </c>
      <c r="AA8" s="47">
        <f t="shared" si="2"/>
        <v>90</v>
      </c>
    </row>
    <row r="9" spans="1:27" ht="12.75">
      <c r="A9" s="44">
        <v>4</v>
      </c>
      <c r="B9" s="47" t="s">
        <v>10</v>
      </c>
      <c r="C9" s="47">
        <v>85</v>
      </c>
      <c r="D9" s="47">
        <v>201</v>
      </c>
      <c r="E9" s="47">
        <v>14</v>
      </c>
      <c r="F9" s="47">
        <f t="shared" si="3"/>
        <v>300</v>
      </c>
      <c r="G9" s="47">
        <v>281</v>
      </c>
      <c r="H9" s="47">
        <v>451</v>
      </c>
      <c r="I9" s="47">
        <v>85</v>
      </c>
      <c r="J9" s="47">
        <f t="shared" si="4"/>
        <v>817</v>
      </c>
      <c r="K9" s="47">
        <v>78</v>
      </c>
      <c r="L9" s="47">
        <v>95</v>
      </c>
      <c r="M9" s="47">
        <v>19</v>
      </c>
      <c r="N9" s="47">
        <f t="shared" si="5"/>
        <v>192</v>
      </c>
      <c r="O9" s="47">
        <v>65</v>
      </c>
      <c r="P9" s="47">
        <v>65</v>
      </c>
      <c r="Q9" s="47">
        <v>18</v>
      </c>
      <c r="R9" s="47">
        <f t="shared" si="0"/>
        <v>148</v>
      </c>
      <c r="S9" s="13"/>
      <c r="T9" s="47">
        <v>158</v>
      </c>
      <c r="U9" s="47">
        <v>466</v>
      </c>
      <c r="V9" s="47">
        <v>29</v>
      </c>
      <c r="W9" s="47">
        <f t="shared" si="1"/>
        <v>653</v>
      </c>
      <c r="X9" s="47">
        <v>19</v>
      </c>
      <c r="Y9" s="47">
        <v>38</v>
      </c>
      <c r="Z9" s="47">
        <v>17</v>
      </c>
      <c r="AA9" s="47">
        <f t="shared" si="2"/>
        <v>74</v>
      </c>
    </row>
    <row r="10" spans="1:27" ht="12.75">
      <c r="A10" s="44">
        <v>5</v>
      </c>
      <c r="B10" s="47" t="s">
        <v>11</v>
      </c>
      <c r="C10" s="47">
        <v>20</v>
      </c>
      <c r="D10" s="47">
        <v>75</v>
      </c>
      <c r="E10" s="47">
        <v>11</v>
      </c>
      <c r="F10" s="47">
        <f t="shared" si="3"/>
        <v>106</v>
      </c>
      <c r="G10" s="47">
        <v>15</v>
      </c>
      <c r="H10" s="47">
        <v>45</v>
      </c>
      <c r="I10" s="47">
        <v>12</v>
      </c>
      <c r="J10" s="47">
        <f t="shared" si="4"/>
        <v>72</v>
      </c>
      <c r="K10" s="47">
        <v>6</v>
      </c>
      <c r="L10" s="47">
        <v>4</v>
      </c>
      <c r="M10" s="47">
        <v>1</v>
      </c>
      <c r="N10" s="47">
        <f t="shared" si="5"/>
        <v>11</v>
      </c>
      <c r="O10" s="47">
        <v>23</v>
      </c>
      <c r="P10" s="47">
        <v>65</v>
      </c>
      <c r="Q10" s="47">
        <v>16</v>
      </c>
      <c r="R10" s="47">
        <f t="shared" si="0"/>
        <v>104</v>
      </c>
      <c r="S10" s="13"/>
      <c r="T10" s="47">
        <v>100</v>
      </c>
      <c r="U10" s="47">
        <v>121</v>
      </c>
      <c r="V10" s="47">
        <v>145</v>
      </c>
      <c r="W10" s="47">
        <f t="shared" si="1"/>
        <v>366</v>
      </c>
      <c r="X10" s="47">
        <v>15</v>
      </c>
      <c r="Y10" s="47">
        <v>21</v>
      </c>
      <c r="Z10" s="47">
        <v>30</v>
      </c>
      <c r="AA10" s="47">
        <f t="shared" si="2"/>
        <v>66</v>
      </c>
    </row>
    <row r="11" spans="1:27" ht="12.75">
      <c r="A11" s="44">
        <v>6</v>
      </c>
      <c r="B11" s="47" t="s">
        <v>12</v>
      </c>
      <c r="C11" s="47">
        <v>0</v>
      </c>
      <c r="D11" s="47">
        <v>10</v>
      </c>
      <c r="E11" s="47">
        <v>0</v>
      </c>
      <c r="F11" s="47">
        <f t="shared" si="3"/>
        <v>10</v>
      </c>
      <c r="G11" s="47">
        <v>44</v>
      </c>
      <c r="H11" s="47">
        <v>21</v>
      </c>
      <c r="I11" s="47">
        <v>5</v>
      </c>
      <c r="J11" s="47">
        <f t="shared" si="4"/>
        <v>70</v>
      </c>
      <c r="K11" s="47">
        <v>3</v>
      </c>
      <c r="L11" s="47">
        <v>2</v>
      </c>
      <c r="M11" s="47">
        <v>2</v>
      </c>
      <c r="N11" s="47">
        <f t="shared" si="5"/>
        <v>7</v>
      </c>
      <c r="O11" s="47">
        <v>4</v>
      </c>
      <c r="P11" s="47">
        <v>2</v>
      </c>
      <c r="Q11" s="47">
        <v>1</v>
      </c>
      <c r="R11" s="47">
        <f t="shared" si="0"/>
        <v>7</v>
      </c>
      <c r="S11" s="13"/>
      <c r="T11" s="47">
        <v>80</v>
      </c>
      <c r="U11" s="47">
        <v>2</v>
      </c>
      <c r="V11" s="47">
        <v>0</v>
      </c>
      <c r="W11" s="47">
        <f t="shared" si="1"/>
        <v>82</v>
      </c>
      <c r="X11" s="47">
        <v>23</v>
      </c>
      <c r="Y11" s="47">
        <v>6</v>
      </c>
      <c r="Z11" s="47">
        <v>6</v>
      </c>
      <c r="AA11" s="47">
        <f t="shared" si="2"/>
        <v>35</v>
      </c>
    </row>
    <row r="12" spans="1:27" ht="12.75">
      <c r="A12" s="44">
        <v>7</v>
      </c>
      <c r="B12" s="47" t="s">
        <v>13</v>
      </c>
      <c r="C12" s="47">
        <v>11</v>
      </c>
      <c r="D12" s="47">
        <v>21</v>
      </c>
      <c r="E12" s="47">
        <v>9</v>
      </c>
      <c r="F12" s="47">
        <f t="shared" si="3"/>
        <v>41</v>
      </c>
      <c r="G12" s="47">
        <v>227</v>
      </c>
      <c r="H12" s="47">
        <v>401</v>
      </c>
      <c r="I12" s="47">
        <v>176</v>
      </c>
      <c r="J12" s="47">
        <f t="shared" si="4"/>
        <v>804</v>
      </c>
      <c r="K12" s="47">
        <v>35</v>
      </c>
      <c r="L12" s="47">
        <v>53</v>
      </c>
      <c r="M12" s="47">
        <v>12</v>
      </c>
      <c r="N12" s="47">
        <f t="shared" si="5"/>
        <v>100</v>
      </c>
      <c r="O12" s="47">
        <v>128</v>
      </c>
      <c r="P12" s="47">
        <v>172</v>
      </c>
      <c r="Q12" s="47">
        <v>65</v>
      </c>
      <c r="R12" s="47">
        <f t="shared" si="0"/>
        <v>365</v>
      </c>
      <c r="S12" s="13"/>
      <c r="T12" s="47">
        <v>2675</v>
      </c>
      <c r="U12" s="47">
        <v>2616</v>
      </c>
      <c r="V12" s="47">
        <v>467</v>
      </c>
      <c r="W12" s="47">
        <f t="shared" si="1"/>
        <v>5758</v>
      </c>
      <c r="X12" s="47">
        <v>55</v>
      </c>
      <c r="Y12" s="47">
        <v>50</v>
      </c>
      <c r="Z12" s="47">
        <v>3</v>
      </c>
      <c r="AA12" s="47">
        <f t="shared" si="2"/>
        <v>108</v>
      </c>
    </row>
    <row r="13" spans="1:27" ht="13.5" customHeight="1">
      <c r="A13" s="44">
        <v>8</v>
      </c>
      <c r="B13" s="47" t="s">
        <v>154</v>
      </c>
      <c r="C13" s="47">
        <v>0</v>
      </c>
      <c r="D13" s="47">
        <v>0</v>
      </c>
      <c r="E13" s="47">
        <v>0</v>
      </c>
      <c r="F13" s="47">
        <f t="shared" si="3"/>
        <v>0</v>
      </c>
      <c r="G13" s="47">
        <v>6</v>
      </c>
      <c r="H13" s="47">
        <v>9</v>
      </c>
      <c r="I13" s="47">
        <v>14</v>
      </c>
      <c r="J13" s="47">
        <f t="shared" si="4"/>
        <v>29</v>
      </c>
      <c r="K13" s="47">
        <v>0</v>
      </c>
      <c r="L13" s="47">
        <v>0</v>
      </c>
      <c r="M13" s="47">
        <v>0</v>
      </c>
      <c r="N13" s="47">
        <f t="shared" si="5"/>
        <v>0</v>
      </c>
      <c r="O13" s="47">
        <v>0</v>
      </c>
      <c r="P13" s="47">
        <v>0</v>
      </c>
      <c r="Q13" s="47">
        <v>0</v>
      </c>
      <c r="R13" s="47">
        <f t="shared" si="0"/>
        <v>0</v>
      </c>
      <c r="S13" s="13">
        <v>0</v>
      </c>
      <c r="T13" s="47">
        <v>18</v>
      </c>
      <c r="U13" s="47">
        <v>25</v>
      </c>
      <c r="V13" s="47">
        <v>24</v>
      </c>
      <c r="W13" s="47">
        <f t="shared" si="1"/>
        <v>67</v>
      </c>
      <c r="X13" s="47">
        <v>0</v>
      </c>
      <c r="Y13" s="47">
        <v>3</v>
      </c>
      <c r="Z13" s="47">
        <v>5</v>
      </c>
      <c r="AA13" s="47">
        <f t="shared" si="2"/>
        <v>8</v>
      </c>
    </row>
    <row r="14" spans="1:27" ht="12.75">
      <c r="A14" s="44">
        <v>9</v>
      </c>
      <c r="B14" s="47" t="s">
        <v>14</v>
      </c>
      <c r="C14" s="47">
        <v>15</v>
      </c>
      <c r="D14" s="47">
        <v>32</v>
      </c>
      <c r="E14" s="47">
        <v>3</v>
      </c>
      <c r="F14" s="47">
        <f t="shared" si="3"/>
        <v>50</v>
      </c>
      <c r="G14" s="47">
        <v>37</v>
      </c>
      <c r="H14" s="47">
        <v>84</v>
      </c>
      <c r="I14" s="47">
        <v>42</v>
      </c>
      <c r="J14" s="47">
        <f t="shared" si="4"/>
        <v>163</v>
      </c>
      <c r="K14" s="47">
        <v>3</v>
      </c>
      <c r="L14" s="47">
        <v>6</v>
      </c>
      <c r="M14" s="47">
        <v>4</v>
      </c>
      <c r="N14" s="47">
        <f t="shared" si="5"/>
        <v>13</v>
      </c>
      <c r="O14" s="47">
        <v>4</v>
      </c>
      <c r="P14" s="47">
        <v>13</v>
      </c>
      <c r="Q14" s="47">
        <v>9</v>
      </c>
      <c r="R14" s="47">
        <f t="shared" si="0"/>
        <v>26</v>
      </c>
      <c r="S14" s="13">
        <v>0</v>
      </c>
      <c r="T14" s="47">
        <v>124</v>
      </c>
      <c r="U14" s="47">
        <v>175</v>
      </c>
      <c r="V14" s="47">
        <v>1</v>
      </c>
      <c r="W14" s="47">
        <f t="shared" si="1"/>
        <v>300</v>
      </c>
      <c r="X14" s="47">
        <v>32</v>
      </c>
      <c r="Y14" s="47">
        <v>0</v>
      </c>
      <c r="Z14" s="47">
        <v>18</v>
      </c>
      <c r="AA14" s="47">
        <f t="shared" si="2"/>
        <v>50</v>
      </c>
    </row>
    <row r="15" spans="1:27" ht="12.75">
      <c r="A15" s="44">
        <v>10</v>
      </c>
      <c r="B15" s="47" t="s">
        <v>218</v>
      </c>
      <c r="C15" s="47">
        <v>0</v>
      </c>
      <c r="D15" s="47">
        <v>0</v>
      </c>
      <c r="E15" s="47">
        <v>0</v>
      </c>
      <c r="F15" s="47">
        <f>C15+D15+E15</f>
        <v>0</v>
      </c>
      <c r="G15" s="47">
        <v>7</v>
      </c>
      <c r="H15" s="47">
        <v>4</v>
      </c>
      <c r="I15" s="47">
        <v>1</v>
      </c>
      <c r="J15" s="47">
        <f>G15+H15+I15</f>
        <v>12</v>
      </c>
      <c r="K15" s="47">
        <v>0</v>
      </c>
      <c r="L15" s="47">
        <v>0</v>
      </c>
      <c r="M15" s="47">
        <v>0</v>
      </c>
      <c r="N15" s="47">
        <f>K15+L15+M15</f>
        <v>0</v>
      </c>
      <c r="O15" s="47">
        <v>0</v>
      </c>
      <c r="P15" s="47">
        <v>2</v>
      </c>
      <c r="Q15" s="47">
        <v>0</v>
      </c>
      <c r="R15" s="47">
        <f>O15+P15+Q15</f>
        <v>2</v>
      </c>
      <c r="S15" s="13"/>
      <c r="T15" s="47">
        <v>0</v>
      </c>
      <c r="U15" s="47">
        <v>0</v>
      </c>
      <c r="V15" s="47">
        <v>0</v>
      </c>
      <c r="W15" s="47">
        <f>T15+U15+V15</f>
        <v>0</v>
      </c>
      <c r="X15" s="47">
        <v>0</v>
      </c>
      <c r="Y15" s="47">
        <v>0</v>
      </c>
      <c r="Z15" s="47">
        <v>0</v>
      </c>
      <c r="AA15" s="47">
        <f>X15+Y15+Z15</f>
        <v>0</v>
      </c>
    </row>
    <row r="16" spans="1:27" ht="12.75">
      <c r="A16" s="44">
        <v>11</v>
      </c>
      <c r="B16" s="47" t="s">
        <v>15</v>
      </c>
      <c r="C16" s="47">
        <v>0</v>
      </c>
      <c r="D16" s="47">
        <v>0</v>
      </c>
      <c r="E16" s="47">
        <v>0</v>
      </c>
      <c r="F16" s="47">
        <f t="shared" si="3"/>
        <v>0</v>
      </c>
      <c r="G16" s="47">
        <v>1</v>
      </c>
      <c r="H16" s="47">
        <v>2</v>
      </c>
      <c r="I16" s="47">
        <v>2</v>
      </c>
      <c r="J16" s="47">
        <f t="shared" si="4"/>
        <v>5</v>
      </c>
      <c r="K16" s="47">
        <v>0</v>
      </c>
      <c r="L16" s="47">
        <v>1</v>
      </c>
      <c r="M16" s="47">
        <v>0</v>
      </c>
      <c r="N16" s="47">
        <f t="shared" si="5"/>
        <v>1</v>
      </c>
      <c r="O16" s="47">
        <v>1</v>
      </c>
      <c r="P16" s="47">
        <v>1</v>
      </c>
      <c r="Q16" s="47">
        <v>0</v>
      </c>
      <c r="R16" s="47">
        <f t="shared" si="0"/>
        <v>2</v>
      </c>
      <c r="S16" s="13"/>
      <c r="T16" s="47">
        <v>10</v>
      </c>
      <c r="U16" s="47">
        <v>15</v>
      </c>
      <c r="V16" s="47">
        <v>0</v>
      </c>
      <c r="W16" s="47">
        <f t="shared" si="1"/>
        <v>25</v>
      </c>
      <c r="X16" s="47">
        <v>26</v>
      </c>
      <c r="Y16" s="47">
        <v>10</v>
      </c>
      <c r="Z16" s="47">
        <v>0</v>
      </c>
      <c r="AA16" s="47">
        <f aca="true" t="shared" si="6" ref="AA16:AA25">X16+Y16+Z16</f>
        <v>36</v>
      </c>
    </row>
    <row r="17" spans="1:27" ht="12.75">
      <c r="A17" s="44">
        <v>12</v>
      </c>
      <c r="B17" s="47" t="s">
        <v>16</v>
      </c>
      <c r="C17" s="47">
        <v>0</v>
      </c>
      <c r="D17" s="47">
        <v>0</v>
      </c>
      <c r="E17" s="47">
        <v>0</v>
      </c>
      <c r="F17" s="47">
        <f t="shared" si="3"/>
        <v>0</v>
      </c>
      <c r="G17" s="47">
        <v>10</v>
      </c>
      <c r="H17" s="47">
        <v>71</v>
      </c>
      <c r="I17" s="47">
        <v>0</v>
      </c>
      <c r="J17" s="47">
        <f t="shared" si="4"/>
        <v>81</v>
      </c>
      <c r="K17" s="47">
        <v>2</v>
      </c>
      <c r="L17" s="47">
        <v>2</v>
      </c>
      <c r="M17" s="47">
        <v>0</v>
      </c>
      <c r="N17" s="47">
        <f t="shared" si="5"/>
        <v>4</v>
      </c>
      <c r="O17" s="47">
        <v>4</v>
      </c>
      <c r="P17" s="47">
        <v>16</v>
      </c>
      <c r="Q17" s="47">
        <v>0</v>
      </c>
      <c r="R17" s="47">
        <f t="shared" si="0"/>
        <v>20</v>
      </c>
      <c r="S17" s="13">
        <v>0</v>
      </c>
      <c r="T17" s="47">
        <v>3</v>
      </c>
      <c r="U17" s="47">
        <v>150</v>
      </c>
      <c r="V17" s="47">
        <v>0</v>
      </c>
      <c r="W17" s="47">
        <f t="shared" si="1"/>
        <v>153</v>
      </c>
      <c r="X17" s="47">
        <v>0</v>
      </c>
      <c r="Y17" s="47">
        <v>3</v>
      </c>
      <c r="Z17" s="47">
        <v>0</v>
      </c>
      <c r="AA17" s="47">
        <f t="shared" si="6"/>
        <v>3</v>
      </c>
    </row>
    <row r="18" spans="1:27" ht="12.75">
      <c r="A18" s="44">
        <v>13</v>
      </c>
      <c r="B18" s="47" t="s">
        <v>17</v>
      </c>
      <c r="C18" s="47">
        <v>1</v>
      </c>
      <c r="D18" s="47">
        <v>17</v>
      </c>
      <c r="E18" s="47">
        <v>3</v>
      </c>
      <c r="F18" s="47">
        <f t="shared" si="3"/>
        <v>21</v>
      </c>
      <c r="G18" s="47">
        <v>61</v>
      </c>
      <c r="H18" s="47">
        <v>132</v>
      </c>
      <c r="I18" s="47">
        <v>45</v>
      </c>
      <c r="J18" s="47">
        <f t="shared" si="4"/>
        <v>238</v>
      </c>
      <c r="K18" s="47">
        <v>1</v>
      </c>
      <c r="L18" s="47">
        <v>12</v>
      </c>
      <c r="M18" s="47">
        <v>5</v>
      </c>
      <c r="N18" s="47">
        <f t="shared" si="5"/>
        <v>18</v>
      </c>
      <c r="O18" s="47">
        <v>10</v>
      </c>
      <c r="P18" s="47">
        <v>44</v>
      </c>
      <c r="Q18" s="47">
        <v>10</v>
      </c>
      <c r="R18" s="47">
        <f t="shared" si="0"/>
        <v>64</v>
      </c>
      <c r="S18" s="13"/>
      <c r="T18" s="47">
        <v>223</v>
      </c>
      <c r="U18" s="47">
        <v>233</v>
      </c>
      <c r="V18" s="47">
        <v>22</v>
      </c>
      <c r="W18" s="47">
        <f t="shared" si="1"/>
        <v>478</v>
      </c>
      <c r="X18" s="47">
        <v>321</v>
      </c>
      <c r="Y18" s="47">
        <v>363</v>
      </c>
      <c r="Z18" s="47">
        <v>157</v>
      </c>
      <c r="AA18" s="47">
        <f t="shared" si="6"/>
        <v>841</v>
      </c>
    </row>
    <row r="19" spans="1:27" ht="12.75">
      <c r="A19" s="44">
        <v>14</v>
      </c>
      <c r="B19" s="47" t="s">
        <v>155</v>
      </c>
      <c r="C19" s="47">
        <v>0</v>
      </c>
      <c r="D19" s="47">
        <v>0</v>
      </c>
      <c r="E19" s="47">
        <v>0</v>
      </c>
      <c r="F19" s="47">
        <f t="shared" si="3"/>
        <v>0</v>
      </c>
      <c r="G19" s="47">
        <v>17</v>
      </c>
      <c r="H19" s="47">
        <v>8</v>
      </c>
      <c r="I19" s="47">
        <v>0</v>
      </c>
      <c r="J19" s="47">
        <f t="shared" si="4"/>
        <v>25</v>
      </c>
      <c r="K19" s="47">
        <v>0</v>
      </c>
      <c r="L19" s="47">
        <v>0</v>
      </c>
      <c r="M19" s="47">
        <v>0</v>
      </c>
      <c r="N19" s="47">
        <f t="shared" si="5"/>
        <v>0</v>
      </c>
      <c r="O19" s="47">
        <v>6</v>
      </c>
      <c r="P19" s="47">
        <v>5</v>
      </c>
      <c r="Q19" s="47">
        <v>0</v>
      </c>
      <c r="R19" s="47">
        <f t="shared" si="0"/>
        <v>11</v>
      </c>
      <c r="S19" s="13"/>
      <c r="T19" s="47">
        <v>27</v>
      </c>
      <c r="U19" s="47">
        <v>13</v>
      </c>
      <c r="V19" s="47">
        <v>0</v>
      </c>
      <c r="W19" s="47">
        <f t="shared" si="1"/>
        <v>40</v>
      </c>
      <c r="X19" s="47">
        <v>0</v>
      </c>
      <c r="Y19" s="47">
        <v>0</v>
      </c>
      <c r="Z19" s="47">
        <v>0</v>
      </c>
      <c r="AA19" s="47">
        <f t="shared" si="6"/>
        <v>0</v>
      </c>
    </row>
    <row r="20" spans="1:27" ht="12.75">
      <c r="A20" s="44">
        <v>15</v>
      </c>
      <c r="B20" s="47" t="s">
        <v>72</v>
      </c>
      <c r="C20" s="47">
        <v>34</v>
      </c>
      <c r="D20" s="47">
        <v>54</v>
      </c>
      <c r="E20" s="47">
        <v>7</v>
      </c>
      <c r="F20" s="47">
        <f t="shared" si="3"/>
        <v>95</v>
      </c>
      <c r="G20" s="47">
        <v>96</v>
      </c>
      <c r="H20" s="47">
        <v>138</v>
      </c>
      <c r="I20" s="47">
        <v>83</v>
      </c>
      <c r="J20" s="47">
        <f t="shared" si="4"/>
        <v>317</v>
      </c>
      <c r="K20" s="47">
        <v>3</v>
      </c>
      <c r="L20" s="47">
        <v>5</v>
      </c>
      <c r="M20" s="47">
        <v>4</v>
      </c>
      <c r="N20" s="47">
        <f t="shared" si="5"/>
        <v>12</v>
      </c>
      <c r="O20" s="47">
        <v>9</v>
      </c>
      <c r="P20" s="47">
        <v>7</v>
      </c>
      <c r="Q20" s="47">
        <v>10</v>
      </c>
      <c r="R20" s="47">
        <f t="shared" si="0"/>
        <v>26</v>
      </c>
      <c r="S20" s="13"/>
      <c r="T20" s="47">
        <v>465</v>
      </c>
      <c r="U20" s="47">
        <v>892</v>
      </c>
      <c r="V20" s="47">
        <v>258</v>
      </c>
      <c r="W20" s="47">
        <f t="shared" si="1"/>
        <v>1615</v>
      </c>
      <c r="X20" s="47">
        <v>19</v>
      </c>
      <c r="Y20" s="47">
        <v>5</v>
      </c>
      <c r="Z20" s="47">
        <v>158</v>
      </c>
      <c r="AA20" s="47">
        <f t="shared" si="6"/>
        <v>182</v>
      </c>
    </row>
    <row r="21" spans="1:27" ht="12.75">
      <c r="A21" s="44">
        <v>16</v>
      </c>
      <c r="B21" s="47" t="s">
        <v>99</v>
      </c>
      <c r="C21" s="47">
        <v>0</v>
      </c>
      <c r="D21" s="47">
        <v>0</v>
      </c>
      <c r="E21" s="47">
        <v>0</v>
      </c>
      <c r="F21" s="47">
        <f t="shared" si="3"/>
        <v>0</v>
      </c>
      <c r="G21" s="47">
        <v>49</v>
      </c>
      <c r="H21" s="47">
        <v>10</v>
      </c>
      <c r="I21" s="47">
        <v>11</v>
      </c>
      <c r="J21" s="47">
        <f t="shared" si="4"/>
        <v>70</v>
      </c>
      <c r="K21" s="47">
        <v>0</v>
      </c>
      <c r="L21" s="47">
        <v>0</v>
      </c>
      <c r="M21" s="47">
        <v>0</v>
      </c>
      <c r="N21" s="47">
        <f t="shared" si="5"/>
        <v>0</v>
      </c>
      <c r="O21" s="47">
        <v>0</v>
      </c>
      <c r="P21" s="47">
        <v>0</v>
      </c>
      <c r="Q21" s="47">
        <v>0</v>
      </c>
      <c r="R21" s="47">
        <f t="shared" si="0"/>
        <v>0</v>
      </c>
      <c r="S21" s="13">
        <v>0</v>
      </c>
      <c r="T21" s="47">
        <v>313</v>
      </c>
      <c r="U21" s="47">
        <v>538</v>
      </c>
      <c r="V21" s="47">
        <v>102</v>
      </c>
      <c r="W21" s="47">
        <f t="shared" si="1"/>
        <v>953</v>
      </c>
      <c r="X21" s="47">
        <v>11</v>
      </c>
      <c r="Y21" s="47">
        <v>20</v>
      </c>
      <c r="Z21" s="47">
        <v>7</v>
      </c>
      <c r="AA21" s="47">
        <f t="shared" si="6"/>
        <v>38</v>
      </c>
    </row>
    <row r="22" spans="1:27" ht="12.75">
      <c r="A22" s="44">
        <v>17</v>
      </c>
      <c r="B22" s="47" t="s">
        <v>20</v>
      </c>
      <c r="C22" s="47">
        <v>36</v>
      </c>
      <c r="D22" s="47">
        <v>35</v>
      </c>
      <c r="E22" s="47">
        <v>2</v>
      </c>
      <c r="F22" s="47">
        <f t="shared" si="3"/>
        <v>73</v>
      </c>
      <c r="G22" s="47">
        <v>42</v>
      </c>
      <c r="H22" s="47">
        <v>70</v>
      </c>
      <c r="I22" s="47">
        <v>7</v>
      </c>
      <c r="J22" s="47">
        <f t="shared" si="4"/>
        <v>119</v>
      </c>
      <c r="K22" s="47">
        <v>22</v>
      </c>
      <c r="L22" s="47">
        <v>25</v>
      </c>
      <c r="M22" s="47">
        <v>4</v>
      </c>
      <c r="N22" s="47">
        <f t="shared" si="5"/>
        <v>51</v>
      </c>
      <c r="O22" s="47">
        <v>64</v>
      </c>
      <c r="P22" s="47">
        <v>83</v>
      </c>
      <c r="Q22" s="47">
        <v>9</v>
      </c>
      <c r="R22" s="47">
        <f t="shared" si="0"/>
        <v>156</v>
      </c>
      <c r="S22" s="13">
        <v>0</v>
      </c>
      <c r="T22" s="47">
        <v>76</v>
      </c>
      <c r="U22" s="47">
        <v>273</v>
      </c>
      <c r="V22" s="47">
        <v>29</v>
      </c>
      <c r="W22" s="47">
        <f t="shared" si="1"/>
        <v>378</v>
      </c>
      <c r="X22" s="47">
        <v>0</v>
      </c>
      <c r="Y22" s="47">
        <v>0</v>
      </c>
      <c r="Z22" s="47">
        <v>0</v>
      </c>
      <c r="AA22" s="47">
        <f t="shared" si="6"/>
        <v>0</v>
      </c>
    </row>
    <row r="23" spans="1:27" ht="12.75">
      <c r="A23" s="44">
        <v>18</v>
      </c>
      <c r="B23" s="47" t="s">
        <v>21</v>
      </c>
      <c r="C23" s="47">
        <v>124</v>
      </c>
      <c r="D23" s="47">
        <v>90</v>
      </c>
      <c r="E23" s="47">
        <v>7</v>
      </c>
      <c r="F23" s="47">
        <f t="shared" si="3"/>
        <v>221</v>
      </c>
      <c r="G23" s="47">
        <v>224</v>
      </c>
      <c r="H23" s="47">
        <v>211</v>
      </c>
      <c r="I23" s="47">
        <v>159</v>
      </c>
      <c r="J23" s="47">
        <f t="shared" si="4"/>
        <v>594</v>
      </c>
      <c r="K23" s="47">
        <v>24</v>
      </c>
      <c r="L23" s="47">
        <v>48</v>
      </c>
      <c r="M23" s="47">
        <v>30</v>
      </c>
      <c r="N23" s="47">
        <f t="shared" si="5"/>
        <v>102</v>
      </c>
      <c r="O23" s="47">
        <v>4</v>
      </c>
      <c r="P23" s="47">
        <v>12</v>
      </c>
      <c r="Q23" s="47">
        <v>12</v>
      </c>
      <c r="R23" s="47">
        <f t="shared" si="0"/>
        <v>28</v>
      </c>
      <c r="S23" s="13">
        <v>0</v>
      </c>
      <c r="T23" s="47">
        <v>305</v>
      </c>
      <c r="U23" s="47">
        <v>236</v>
      </c>
      <c r="V23" s="47">
        <v>33</v>
      </c>
      <c r="W23" s="47">
        <f t="shared" si="1"/>
        <v>574</v>
      </c>
      <c r="X23" s="47">
        <v>164</v>
      </c>
      <c r="Y23" s="47">
        <v>46</v>
      </c>
      <c r="Z23" s="47">
        <v>6</v>
      </c>
      <c r="AA23" s="47">
        <f t="shared" si="6"/>
        <v>216</v>
      </c>
    </row>
    <row r="24" spans="1:27" ht="12.75">
      <c r="A24" s="44">
        <v>19</v>
      </c>
      <c r="B24" s="47" t="s">
        <v>19</v>
      </c>
      <c r="C24" s="47">
        <v>0</v>
      </c>
      <c r="D24" s="47">
        <v>1</v>
      </c>
      <c r="E24" s="47">
        <v>0</v>
      </c>
      <c r="F24" s="47">
        <f t="shared" si="3"/>
        <v>1</v>
      </c>
      <c r="G24" s="47">
        <v>2</v>
      </c>
      <c r="H24" s="47">
        <v>0</v>
      </c>
      <c r="I24" s="47">
        <v>0</v>
      </c>
      <c r="J24" s="47">
        <f t="shared" si="4"/>
        <v>2</v>
      </c>
      <c r="K24" s="47">
        <v>0</v>
      </c>
      <c r="L24" s="47">
        <v>0</v>
      </c>
      <c r="M24" s="47">
        <v>0</v>
      </c>
      <c r="N24" s="47">
        <f t="shared" si="5"/>
        <v>0</v>
      </c>
      <c r="O24" s="47">
        <v>0</v>
      </c>
      <c r="P24" s="47">
        <v>0</v>
      </c>
      <c r="Q24" s="47">
        <v>0</v>
      </c>
      <c r="R24" s="47">
        <f t="shared" si="0"/>
        <v>0</v>
      </c>
      <c r="S24" s="13"/>
      <c r="T24" s="47">
        <v>0</v>
      </c>
      <c r="U24" s="47">
        <v>9</v>
      </c>
      <c r="V24" s="47">
        <v>0</v>
      </c>
      <c r="W24" s="47">
        <f t="shared" si="1"/>
        <v>9</v>
      </c>
      <c r="X24" s="47">
        <v>0</v>
      </c>
      <c r="Y24" s="47">
        <v>0</v>
      </c>
      <c r="Z24" s="47">
        <v>0</v>
      </c>
      <c r="AA24" s="47">
        <f t="shared" si="6"/>
        <v>0</v>
      </c>
    </row>
    <row r="25" spans="1:27" ht="12.75">
      <c r="A25" s="44">
        <v>20</v>
      </c>
      <c r="B25" s="47" t="s">
        <v>118</v>
      </c>
      <c r="C25" s="47">
        <v>0</v>
      </c>
      <c r="D25" s="47">
        <v>0</v>
      </c>
      <c r="E25" s="47">
        <v>0</v>
      </c>
      <c r="F25" s="47">
        <f t="shared" si="3"/>
        <v>0</v>
      </c>
      <c r="G25" s="47">
        <v>0</v>
      </c>
      <c r="H25" s="47">
        <v>12</v>
      </c>
      <c r="I25" s="47">
        <v>2</v>
      </c>
      <c r="J25" s="47">
        <f t="shared" si="4"/>
        <v>14</v>
      </c>
      <c r="K25" s="47">
        <v>0</v>
      </c>
      <c r="L25" s="47">
        <v>0</v>
      </c>
      <c r="M25" s="47">
        <v>0</v>
      </c>
      <c r="N25" s="47">
        <f t="shared" si="5"/>
        <v>0</v>
      </c>
      <c r="O25" s="47">
        <v>0</v>
      </c>
      <c r="P25" s="47">
        <v>0</v>
      </c>
      <c r="Q25" s="47">
        <v>0</v>
      </c>
      <c r="R25" s="47">
        <f t="shared" si="0"/>
        <v>0</v>
      </c>
      <c r="S25" s="13">
        <v>0</v>
      </c>
      <c r="T25" s="47">
        <v>0</v>
      </c>
      <c r="U25" s="47">
        <v>0</v>
      </c>
      <c r="V25" s="47">
        <v>0</v>
      </c>
      <c r="W25" s="47">
        <f t="shared" si="1"/>
        <v>0</v>
      </c>
      <c r="X25" s="47">
        <v>0</v>
      </c>
      <c r="Y25" s="47">
        <v>0</v>
      </c>
      <c r="Z25" s="47">
        <v>0</v>
      </c>
      <c r="AA25" s="47">
        <f t="shared" si="6"/>
        <v>0</v>
      </c>
    </row>
    <row r="26" spans="1:27" s="178" customFormat="1" ht="14.25">
      <c r="A26" s="151"/>
      <c r="B26" s="126" t="s">
        <v>210</v>
      </c>
      <c r="C26" s="126">
        <f aca="true" t="shared" si="7" ref="C26:Q26">SUM(C6:C25)</f>
        <v>579</v>
      </c>
      <c r="D26" s="126">
        <f t="shared" si="7"/>
        <v>639</v>
      </c>
      <c r="E26" s="126">
        <f t="shared" si="7"/>
        <v>75</v>
      </c>
      <c r="F26" s="126">
        <f t="shared" si="3"/>
        <v>1293</v>
      </c>
      <c r="G26" s="126">
        <f t="shared" si="7"/>
        <v>1405</v>
      </c>
      <c r="H26" s="126">
        <f t="shared" si="7"/>
        <v>1851</v>
      </c>
      <c r="I26" s="126">
        <f t="shared" si="7"/>
        <v>677</v>
      </c>
      <c r="J26" s="126">
        <f t="shared" si="4"/>
        <v>3933</v>
      </c>
      <c r="K26" s="126">
        <f t="shared" si="7"/>
        <v>258</v>
      </c>
      <c r="L26" s="126">
        <f t="shared" si="7"/>
        <v>315</v>
      </c>
      <c r="M26" s="126">
        <f t="shared" si="7"/>
        <v>100</v>
      </c>
      <c r="N26" s="126">
        <f t="shared" si="5"/>
        <v>673</v>
      </c>
      <c r="O26" s="126">
        <f t="shared" si="7"/>
        <v>386</v>
      </c>
      <c r="P26" s="126">
        <f t="shared" si="7"/>
        <v>572</v>
      </c>
      <c r="Q26" s="126">
        <f t="shared" si="7"/>
        <v>170</v>
      </c>
      <c r="R26" s="126">
        <f>O26+P26+Q26</f>
        <v>1128</v>
      </c>
      <c r="S26" s="157"/>
      <c r="T26" s="126">
        <f>SUM(T6:T25)</f>
        <v>5935</v>
      </c>
      <c r="U26" s="126">
        <f>SUM(U6:U25)</f>
        <v>6746</v>
      </c>
      <c r="V26" s="126">
        <f>SUM(V6:V25)</f>
        <v>1789</v>
      </c>
      <c r="W26" s="126">
        <f>T26+U26+V26</f>
        <v>14470</v>
      </c>
      <c r="X26" s="126">
        <f>SUM(X6:X25)</f>
        <v>788</v>
      </c>
      <c r="Y26" s="126">
        <f>SUM(Y6:Y25)</f>
        <v>617</v>
      </c>
      <c r="Z26" s="126">
        <f>SUM(Z6:Z25)</f>
        <v>420</v>
      </c>
      <c r="AA26" s="126">
        <f>X26+Y26+Z26</f>
        <v>1825</v>
      </c>
    </row>
    <row r="27" spans="1:27" ht="12.75">
      <c r="A27" s="44">
        <v>21</v>
      </c>
      <c r="B27" s="47" t="s">
        <v>23</v>
      </c>
      <c r="C27" s="47">
        <v>0</v>
      </c>
      <c r="D27" s="47">
        <v>0</v>
      </c>
      <c r="E27" s="47">
        <v>0</v>
      </c>
      <c r="F27" s="47">
        <f t="shared" si="3"/>
        <v>0</v>
      </c>
      <c r="G27" s="47">
        <v>2</v>
      </c>
      <c r="H27" s="47">
        <v>3</v>
      </c>
      <c r="I27" s="47">
        <v>0</v>
      </c>
      <c r="J27" s="47">
        <f t="shared" si="4"/>
        <v>5</v>
      </c>
      <c r="K27" s="47">
        <v>0</v>
      </c>
      <c r="L27" s="47">
        <v>0</v>
      </c>
      <c r="M27" s="47">
        <v>0</v>
      </c>
      <c r="N27" s="47">
        <f t="shared" si="5"/>
        <v>0</v>
      </c>
      <c r="O27" s="47">
        <v>0</v>
      </c>
      <c r="P27" s="47">
        <v>0</v>
      </c>
      <c r="Q27" s="47">
        <v>0</v>
      </c>
      <c r="R27" s="47">
        <f t="shared" si="0"/>
        <v>0</v>
      </c>
      <c r="S27" s="13"/>
      <c r="T27" s="47">
        <v>0</v>
      </c>
      <c r="U27" s="47">
        <v>0</v>
      </c>
      <c r="V27" s="47">
        <v>0</v>
      </c>
      <c r="W27" s="47">
        <f aca="true" t="shared" si="8" ref="W27:W32">T27+U27+V27</f>
        <v>0</v>
      </c>
      <c r="X27" s="47">
        <v>0</v>
      </c>
      <c r="Y27" s="47">
        <v>0</v>
      </c>
      <c r="Z27" s="47">
        <v>0</v>
      </c>
      <c r="AA27" s="47">
        <f aca="true" t="shared" si="9" ref="AA27:AA32">X27+Y27+Z27</f>
        <v>0</v>
      </c>
    </row>
    <row r="28" spans="1:27" ht="12.75">
      <c r="A28" s="44">
        <v>22</v>
      </c>
      <c r="B28" s="47" t="s">
        <v>245</v>
      </c>
      <c r="C28" s="47">
        <v>0</v>
      </c>
      <c r="D28" s="47">
        <v>0</v>
      </c>
      <c r="E28" s="47">
        <v>0</v>
      </c>
      <c r="F28" s="47">
        <f t="shared" si="3"/>
        <v>0</v>
      </c>
      <c r="G28" s="47">
        <v>0</v>
      </c>
      <c r="H28" s="47">
        <v>5</v>
      </c>
      <c r="I28" s="47">
        <v>0</v>
      </c>
      <c r="J28" s="47">
        <f t="shared" si="4"/>
        <v>5</v>
      </c>
      <c r="K28" s="47">
        <v>0</v>
      </c>
      <c r="L28" s="47">
        <v>0</v>
      </c>
      <c r="M28" s="47">
        <v>0</v>
      </c>
      <c r="N28" s="47">
        <f t="shared" si="5"/>
        <v>0</v>
      </c>
      <c r="O28" s="47">
        <v>0</v>
      </c>
      <c r="P28" s="47">
        <v>0</v>
      </c>
      <c r="Q28" s="47">
        <v>0</v>
      </c>
      <c r="R28" s="47">
        <f t="shared" si="0"/>
        <v>0</v>
      </c>
      <c r="S28" s="13"/>
      <c r="T28" s="47">
        <v>0</v>
      </c>
      <c r="U28" s="47">
        <v>0</v>
      </c>
      <c r="V28" s="47">
        <v>0</v>
      </c>
      <c r="W28" s="47">
        <f t="shared" si="8"/>
        <v>0</v>
      </c>
      <c r="X28" s="47">
        <v>0</v>
      </c>
      <c r="Y28" s="47">
        <v>0</v>
      </c>
      <c r="Z28" s="47">
        <v>0</v>
      </c>
      <c r="AA28" s="47">
        <f t="shared" si="9"/>
        <v>0</v>
      </c>
    </row>
    <row r="29" spans="1:27" ht="12.75">
      <c r="A29" s="44">
        <v>23</v>
      </c>
      <c r="B29" s="47" t="s">
        <v>160</v>
      </c>
      <c r="C29" s="47">
        <v>0</v>
      </c>
      <c r="D29" s="47">
        <v>0</v>
      </c>
      <c r="E29" s="47">
        <v>0</v>
      </c>
      <c r="F29" s="47">
        <f t="shared" si="3"/>
        <v>0</v>
      </c>
      <c r="G29" s="47">
        <v>0</v>
      </c>
      <c r="H29" s="47">
        <v>0</v>
      </c>
      <c r="I29" s="47">
        <v>2</v>
      </c>
      <c r="J29" s="47">
        <f t="shared" si="4"/>
        <v>2</v>
      </c>
      <c r="K29" s="47">
        <v>0</v>
      </c>
      <c r="L29" s="47">
        <v>0</v>
      </c>
      <c r="M29" s="47">
        <v>0</v>
      </c>
      <c r="N29" s="47">
        <f t="shared" si="5"/>
        <v>0</v>
      </c>
      <c r="O29" s="47">
        <v>0</v>
      </c>
      <c r="P29" s="47">
        <v>0</v>
      </c>
      <c r="Q29" s="47">
        <v>0</v>
      </c>
      <c r="R29" s="47">
        <f t="shared" si="0"/>
        <v>0</v>
      </c>
      <c r="S29" s="13"/>
      <c r="T29" s="47">
        <v>0</v>
      </c>
      <c r="U29" s="47">
        <v>0</v>
      </c>
      <c r="V29" s="47">
        <v>0</v>
      </c>
      <c r="W29" s="47">
        <f t="shared" si="8"/>
        <v>0</v>
      </c>
      <c r="X29" s="47">
        <v>0</v>
      </c>
      <c r="Y29" s="47">
        <v>0</v>
      </c>
      <c r="Z29" s="47">
        <v>0</v>
      </c>
      <c r="AA29" s="47">
        <f t="shared" si="9"/>
        <v>0</v>
      </c>
    </row>
    <row r="30" spans="1:27" ht="12.75">
      <c r="A30" s="44">
        <v>24</v>
      </c>
      <c r="B30" s="47" t="s">
        <v>22</v>
      </c>
      <c r="C30" s="47">
        <v>0</v>
      </c>
      <c r="D30" s="47">
        <v>0</v>
      </c>
      <c r="E30" s="47">
        <v>0</v>
      </c>
      <c r="F30" s="47">
        <f t="shared" si="3"/>
        <v>0</v>
      </c>
      <c r="G30" s="47">
        <v>1</v>
      </c>
      <c r="H30" s="47">
        <v>13</v>
      </c>
      <c r="I30" s="47">
        <v>0</v>
      </c>
      <c r="J30" s="47">
        <f t="shared" si="4"/>
        <v>14</v>
      </c>
      <c r="K30" s="47">
        <v>0</v>
      </c>
      <c r="L30" s="47">
        <v>3</v>
      </c>
      <c r="M30" s="47">
        <v>0</v>
      </c>
      <c r="N30" s="47">
        <f t="shared" si="5"/>
        <v>3</v>
      </c>
      <c r="O30" s="47">
        <v>0</v>
      </c>
      <c r="P30" s="47">
        <v>11</v>
      </c>
      <c r="Q30" s="47">
        <v>0</v>
      </c>
      <c r="R30" s="47">
        <f t="shared" si="0"/>
        <v>11</v>
      </c>
      <c r="S30" s="13"/>
      <c r="T30" s="47">
        <v>36</v>
      </c>
      <c r="U30" s="47">
        <v>0</v>
      </c>
      <c r="V30" s="47">
        <v>0</v>
      </c>
      <c r="W30" s="47">
        <f t="shared" si="8"/>
        <v>36</v>
      </c>
      <c r="X30" s="47">
        <v>0</v>
      </c>
      <c r="Y30" s="47">
        <v>0</v>
      </c>
      <c r="Z30" s="47">
        <v>0</v>
      </c>
      <c r="AA30" s="47">
        <f t="shared" si="9"/>
        <v>0</v>
      </c>
    </row>
    <row r="31" spans="1:27" ht="12.75">
      <c r="A31" s="44">
        <v>25</v>
      </c>
      <c r="B31" s="47" t="s">
        <v>133</v>
      </c>
      <c r="C31" s="47">
        <v>0</v>
      </c>
      <c r="D31" s="47">
        <v>0</v>
      </c>
      <c r="E31" s="47">
        <v>0</v>
      </c>
      <c r="F31" s="47">
        <f t="shared" si="3"/>
        <v>0</v>
      </c>
      <c r="G31" s="47">
        <v>5</v>
      </c>
      <c r="H31" s="47">
        <v>0</v>
      </c>
      <c r="I31" s="47">
        <v>1</v>
      </c>
      <c r="J31" s="47">
        <f t="shared" si="4"/>
        <v>6</v>
      </c>
      <c r="K31" s="47">
        <v>1</v>
      </c>
      <c r="L31" s="47">
        <v>0</v>
      </c>
      <c r="M31" s="47">
        <v>0</v>
      </c>
      <c r="N31" s="47">
        <f t="shared" si="5"/>
        <v>1</v>
      </c>
      <c r="O31" s="47">
        <v>5</v>
      </c>
      <c r="P31" s="47">
        <v>0</v>
      </c>
      <c r="Q31" s="47">
        <v>1</v>
      </c>
      <c r="R31" s="47">
        <f t="shared" si="0"/>
        <v>6</v>
      </c>
      <c r="S31" s="13">
        <v>164.7</v>
      </c>
      <c r="T31" s="47">
        <v>0</v>
      </c>
      <c r="U31" s="47">
        <v>0</v>
      </c>
      <c r="V31" s="47">
        <v>0</v>
      </c>
      <c r="W31" s="47">
        <f t="shared" si="8"/>
        <v>0</v>
      </c>
      <c r="X31" s="47">
        <v>0</v>
      </c>
      <c r="Y31" s="47">
        <v>0</v>
      </c>
      <c r="Z31" s="47">
        <v>0</v>
      </c>
      <c r="AA31" s="47">
        <f t="shared" si="9"/>
        <v>0</v>
      </c>
    </row>
    <row r="32" spans="1:27" ht="12.75">
      <c r="A32" s="44">
        <v>26</v>
      </c>
      <c r="B32" s="47" t="s">
        <v>18</v>
      </c>
      <c r="C32" s="47">
        <v>182</v>
      </c>
      <c r="D32" s="47">
        <v>189</v>
      </c>
      <c r="E32" s="47">
        <v>93</v>
      </c>
      <c r="F32" s="47">
        <f t="shared" si="3"/>
        <v>464</v>
      </c>
      <c r="G32" s="47">
        <v>1229</v>
      </c>
      <c r="H32" s="47">
        <v>851</v>
      </c>
      <c r="I32" s="47">
        <v>115</v>
      </c>
      <c r="J32" s="47">
        <f t="shared" si="4"/>
        <v>2195</v>
      </c>
      <c r="K32" s="47">
        <v>67</v>
      </c>
      <c r="L32" s="47">
        <v>52</v>
      </c>
      <c r="M32" s="47">
        <v>30</v>
      </c>
      <c r="N32" s="47">
        <f t="shared" si="5"/>
        <v>149</v>
      </c>
      <c r="O32" s="47">
        <v>173</v>
      </c>
      <c r="P32" s="47">
        <v>75</v>
      </c>
      <c r="Q32" s="47">
        <v>11</v>
      </c>
      <c r="R32" s="47">
        <f t="shared" si="0"/>
        <v>259</v>
      </c>
      <c r="S32" s="13">
        <v>0</v>
      </c>
      <c r="T32" s="47">
        <v>4697</v>
      </c>
      <c r="U32" s="47">
        <v>1927</v>
      </c>
      <c r="V32" s="47">
        <v>1241</v>
      </c>
      <c r="W32" s="47">
        <f t="shared" si="8"/>
        <v>7865</v>
      </c>
      <c r="X32" s="47">
        <v>905</v>
      </c>
      <c r="Y32" s="47">
        <v>572</v>
      </c>
      <c r="Z32" s="47">
        <v>765</v>
      </c>
      <c r="AA32" s="47">
        <f t="shared" si="9"/>
        <v>2242</v>
      </c>
    </row>
    <row r="33" spans="1:27" s="178" customFormat="1" ht="14.25">
      <c r="A33" s="151"/>
      <c r="B33" s="126" t="s">
        <v>212</v>
      </c>
      <c r="C33" s="126">
        <f>SUM(C27:C32)</f>
        <v>182</v>
      </c>
      <c r="D33" s="126">
        <f>SUM(D27:D32)</f>
        <v>189</v>
      </c>
      <c r="E33" s="126">
        <f>SUM(E27:E32)</f>
        <v>93</v>
      </c>
      <c r="F33" s="126">
        <f t="shared" si="3"/>
        <v>464</v>
      </c>
      <c r="G33" s="126">
        <f>SUM(G27:G32)</f>
        <v>1237</v>
      </c>
      <c r="H33" s="126">
        <f>SUM(H27:H32)</f>
        <v>872</v>
      </c>
      <c r="I33" s="126">
        <f>SUM(I27:I32)</f>
        <v>118</v>
      </c>
      <c r="J33" s="126">
        <f t="shared" si="4"/>
        <v>2227</v>
      </c>
      <c r="K33" s="126">
        <f>SUM(K27:K32)</f>
        <v>68</v>
      </c>
      <c r="L33" s="126">
        <f>SUM(L27:L32)</f>
        <v>55</v>
      </c>
      <c r="M33" s="126">
        <f>SUM(M27:M32)</f>
        <v>30</v>
      </c>
      <c r="N33" s="126">
        <f t="shared" si="5"/>
        <v>153</v>
      </c>
      <c r="O33" s="126">
        <f>SUM(O27:O32)</f>
        <v>178</v>
      </c>
      <c r="P33" s="126">
        <f>SUM(P27:P32)</f>
        <v>86</v>
      </c>
      <c r="Q33" s="126">
        <f>SUM(Q27:Q32)</f>
        <v>12</v>
      </c>
      <c r="R33" s="126">
        <f>O33+P33+Q33</f>
        <v>276</v>
      </c>
      <c r="S33" s="157"/>
      <c r="T33" s="126">
        <f>SUM(T27:T32)</f>
        <v>4733</v>
      </c>
      <c r="U33" s="126">
        <f>SUM(U27:U32)</f>
        <v>1927</v>
      </c>
      <c r="V33" s="126">
        <f>SUM(V27:V32)</f>
        <v>1241</v>
      </c>
      <c r="W33" s="126">
        <f>T33+U33+V33</f>
        <v>7901</v>
      </c>
      <c r="X33" s="126">
        <f>SUM(X27:X32)</f>
        <v>905</v>
      </c>
      <c r="Y33" s="126">
        <f>SUM(Y27:Y32)</f>
        <v>572</v>
      </c>
      <c r="Z33" s="126">
        <f>SUM(Z27:Z32)</f>
        <v>765</v>
      </c>
      <c r="AA33" s="126">
        <f>X33+Y33+Z33</f>
        <v>2242</v>
      </c>
    </row>
    <row r="34" spans="1:27" ht="12.75">
      <c r="A34" s="44">
        <v>27</v>
      </c>
      <c r="B34" s="47" t="s">
        <v>320</v>
      </c>
      <c r="C34" s="47">
        <v>0</v>
      </c>
      <c r="D34" s="47">
        <v>0</v>
      </c>
      <c r="E34" s="47">
        <v>0</v>
      </c>
      <c r="F34" s="47">
        <f t="shared" si="3"/>
        <v>0</v>
      </c>
      <c r="G34" s="47">
        <v>0</v>
      </c>
      <c r="H34" s="47">
        <v>0</v>
      </c>
      <c r="I34" s="47">
        <v>0</v>
      </c>
      <c r="J34" s="47">
        <f t="shared" si="4"/>
        <v>0</v>
      </c>
      <c r="K34" s="47">
        <v>0</v>
      </c>
      <c r="L34" s="47">
        <v>0</v>
      </c>
      <c r="M34" s="47">
        <v>0</v>
      </c>
      <c r="N34" s="47">
        <f t="shared" si="5"/>
        <v>0</v>
      </c>
      <c r="O34" s="47">
        <v>0</v>
      </c>
      <c r="P34" s="47">
        <v>0</v>
      </c>
      <c r="Q34" s="47">
        <v>0</v>
      </c>
      <c r="R34" s="47">
        <f t="shared" si="0"/>
        <v>0</v>
      </c>
      <c r="S34" s="13">
        <v>0</v>
      </c>
      <c r="T34" s="47">
        <v>13</v>
      </c>
      <c r="U34" s="47">
        <v>0</v>
      </c>
      <c r="V34" s="47">
        <v>0</v>
      </c>
      <c r="W34" s="47">
        <f aca="true" t="shared" si="10" ref="W34:W42">T34+U34+V34</f>
        <v>13</v>
      </c>
      <c r="X34" s="47">
        <v>0</v>
      </c>
      <c r="Y34" s="47">
        <v>0</v>
      </c>
      <c r="Z34" s="47">
        <v>0</v>
      </c>
      <c r="AA34" s="47">
        <f aca="true" t="shared" si="11" ref="AA34:AA42">X34+Y34+Z34</f>
        <v>0</v>
      </c>
    </row>
    <row r="35" spans="1:27" ht="12.75">
      <c r="A35" s="44">
        <v>28</v>
      </c>
      <c r="B35" s="47" t="s">
        <v>205</v>
      </c>
      <c r="C35" s="47">
        <v>0</v>
      </c>
      <c r="D35" s="47">
        <v>0</v>
      </c>
      <c r="E35" s="47">
        <v>0</v>
      </c>
      <c r="F35" s="47">
        <f t="shared" si="3"/>
        <v>0</v>
      </c>
      <c r="G35" s="47">
        <v>0</v>
      </c>
      <c r="H35" s="47">
        <v>0</v>
      </c>
      <c r="I35" s="47">
        <v>0</v>
      </c>
      <c r="J35" s="47">
        <f t="shared" si="4"/>
        <v>0</v>
      </c>
      <c r="K35" s="47">
        <v>0</v>
      </c>
      <c r="L35" s="47">
        <v>0</v>
      </c>
      <c r="M35" s="47">
        <v>0</v>
      </c>
      <c r="N35" s="47">
        <f t="shared" si="5"/>
        <v>0</v>
      </c>
      <c r="O35" s="47">
        <v>0</v>
      </c>
      <c r="P35" s="47">
        <v>0</v>
      </c>
      <c r="Q35" s="47">
        <v>0</v>
      </c>
      <c r="R35" s="47">
        <f t="shared" si="0"/>
        <v>0</v>
      </c>
      <c r="S35" s="13"/>
      <c r="T35" s="47">
        <v>0</v>
      </c>
      <c r="U35" s="47">
        <v>0</v>
      </c>
      <c r="V35" s="47">
        <v>0</v>
      </c>
      <c r="W35" s="47">
        <f t="shared" si="10"/>
        <v>0</v>
      </c>
      <c r="X35" s="47">
        <v>0</v>
      </c>
      <c r="Y35" s="47">
        <v>0</v>
      </c>
      <c r="Z35" s="47">
        <v>0</v>
      </c>
      <c r="AA35" s="47">
        <f t="shared" si="11"/>
        <v>0</v>
      </c>
    </row>
    <row r="36" spans="1:27" ht="12.75">
      <c r="A36" s="44">
        <v>29</v>
      </c>
      <c r="B36" s="47" t="s">
        <v>206</v>
      </c>
      <c r="C36" s="47">
        <v>0</v>
      </c>
      <c r="D36" s="47">
        <v>0</v>
      </c>
      <c r="E36" s="47">
        <v>0</v>
      </c>
      <c r="F36" s="47">
        <f t="shared" si="3"/>
        <v>0</v>
      </c>
      <c r="G36" s="47">
        <v>0</v>
      </c>
      <c r="H36" s="47">
        <v>0</v>
      </c>
      <c r="I36" s="47">
        <v>0</v>
      </c>
      <c r="J36" s="47">
        <f t="shared" si="4"/>
        <v>0</v>
      </c>
      <c r="K36" s="47">
        <v>0</v>
      </c>
      <c r="L36" s="47">
        <v>0</v>
      </c>
      <c r="M36" s="47">
        <v>0</v>
      </c>
      <c r="N36" s="47">
        <f t="shared" si="5"/>
        <v>0</v>
      </c>
      <c r="O36" s="47">
        <v>0</v>
      </c>
      <c r="P36" s="47">
        <v>0</v>
      </c>
      <c r="Q36" s="47">
        <v>0</v>
      </c>
      <c r="R36" s="47">
        <f t="shared" si="0"/>
        <v>0</v>
      </c>
      <c r="S36" s="13"/>
      <c r="T36" s="47">
        <v>0</v>
      </c>
      <c r="U36" s="47">
        <v>0</v>
      </c>
      <c r="V36" s="47">
        <v>0</v>
      </c>
      <c r="W36" s="47">
        <f t="shared" si="10"/>
        <v>0</v>
      </c>
      <c r="X36" s="47">
        <v>0</v>
      </c>
      <c r="Y36" s="47">
        <v>0</v>
      </c>
      <c r="Z36" s="47">
        <v>0</v>
      </c>
      <c r="AA36" s="47">
        <f t="shared" si="11"/>
        <v>0</v>
      </c>
    </row>
    <row r="37" spans="1:27" ht="12.75">
      <c r="A37" s="44">
        <v>30</v>
      </c>
      <c r="B37" s="47" t="s">
        <v>207</v>
      </c>
      <c r="C37" s="47">
        <v>0</v>
      </c>
      <c r="D37" s="47">
        <v>0</v>
      </c>
      <c r="E37" s="47">
        <v>0</v>
      </c>
      <c r="F37" s="47">
        <f t="shared" si="3"/>
        <v>0</v>
      </c>
      <c r="G37" s="47">
        <v>0</v>
      </c>
      <c r="H37" s="47">
        <v>0</v>
      </c>
      <c r="I37" s="47">
        <v>0</v>
      </c>
      <c r="J37" s="47">
        <f t="shared" si="4"/>
        <v>0</v>
      </c>
      <c r="K37" s="47">
        <v>0</v>
      </c>
      <c r="L37" s="47">
        <v>0</v>
      </c>
      <c r="M37" s="47">
        <v>0</v>
      </c>
      <c r="N37" s="47">
        <f t="shared" si="5"/>
        <v>0</v>
      </c>
      <c r="O37" s="47">
        <v>0</v>
      </c>
      <c r="P37" s="47">
        <v>0</v>
      </c>
      <c r="Q37" s="47">
        <v>0</v>
      </c>
      <c r="R37" s="47">
        <f t="shared" si="0"/>
        <v>0</v>
      </c>
      <c r="S37" s="13">
        <v>0</v>
      </c>
      <c r="T37" s="47">
        <v>0</v>
      </c>
      <c r="U37" s="47">
        <v>0</v>
      </c>
      <c r="V37" s="47">
        <v>0</v>
      </c>
      <c r="W37" s="47">
        <f t="shared" si="10"/>
        <v>0</v>
      </c>
      <c r="X37" s="47">
        <v>0</v>
      </c>
      <c r="Y37" s="47">
        <v>0</v>
      </c>
      <c r="Z37" s="47">
        <v>0</v>
      </c>
      <c r="AA37" s="47">
        <f t="shared" si="11"/>
        <v>0</v>
      </c>
    </row>
    <row r="38" spans="1:27" ht="12.75">
      <c r="A38" s="88">
        <v>31</v>
      </c>
      <c r="B38" s="89" t="s">
        <v>328</v>
      </c>
      <c r="C38" s="47">
        <v>0</v>
      </c>
      <c r="D38" s="47">
        <v>0</v>
      </c>
      <c r="E38" s="47">
        <v>0</v>
      </c>
      <c r="F38" s="47">
        <f t="shared" si="3"/>
        <v>0</v>
      </c>
      <c r="G38" s="47">
        <v>0</v>
      </c>
      <c r="H38" s="47">
        <v>0</v>
      </c>
      <c r="I38" s="47">
        <v>0</v>
      </c>
      <c r="J38" s="47">
        <f t="shared" si="4"/>
        <v>0</v>
      </c>
      <c r="K38" s="47">
        <v>0</v>
      </c>
      <c r="L38" s="47">
        <v>0</v>
      </c>
      <c r="M38" s="47">
        <v>0</v>
      </c>
      <c r="N38" s="47">
        <f t="shared" si="5"/>
        <v>0</v>
      </c>
      <c r="O38" s="47">
        <v>0</v>
      </c>
      <c r="P38" s="47">
        <v>0</v>
      </c>
      <c r="Q38" s="47">
        <v>0</v>
      </c>
      <c r="R38" s="47">
        <f t="shared" si="0"/>
        <v>0</v>
      </c>
      <c r="S38" s="13"/>
      <c r="T38" s="47">
        <v>0</v>
      </c>
      <c r="U38" s="47">
        <v>0</v>
      </c>
      <c r="V38" s="47">
        <v>0</v>
      </c>
      <c r="W38" s="47">
        <f t="shared" si="10"/>
        <v>0</v>
      </c>
      <c r="X38" s="47">
        <v>0</v>
      </c>
      <c r="Y38" s="47">
        <v>0</v>
      </c>
      <c r="Z38" s="47">
        <v>0</v>
      </c>
      <c r="AA38" s="47">
        <f t="shared" si="11"/>
        <v>0</v>
      </c>
    </row>
    <row r="39" spans="1:27" ht="12.75">
      <c r="A39" s="44">
        <v>32</v>
      </c>
      <c r="B39" s="47" t="s">
        <v>224</v>
      </c>
      <c r="C39" s="47">
        <v>0</v>
      </c>
      <c r="D39" s="47">
        <v>0</v>
      </c>
      <c r="E39" s="47">
        <v>0</v>
      </c>
      <c r="F39" s="47">
        <f t="shared" si="3"/>
        <v>0</v>
      </c>
      <c r="G39" s="47">
        <v>6</v>
      </c>
      <c r="H39" s="47">
        <v>0</v>
      </c>
      <c r="I39" s="47">
        <v>0</v>
      </c>
      <c r="J39" s="47">
        <f t="shared" si="4"/>
        <v>6</v>
      </c>
      <c r="K39" s="47">
        <v>0</v>
      </c>
      <c r="L39" s="47">
        <v>0</v>
      </c>
      <c r="M39" s="47">
        <v>0</v>
      </c>
      <c r="N39" s="47">
        <f t="shared" si="5"/>
        <v>0</v>
      </c>
      <c r="O39" s="47">
        <v>0</v>
      </c>
      <c r="P39" s="47">
        <v>0</v>
      </c>
      <c r="Q39" s="47">
        <v>0</v>
      </c>
      <c r="R39" s="47">
        <f t="shared" si="0"/>
        <v>0</v>
      </c>
      <c r="S39" s="13"/>
      <c r="T39" s="47">
        <v>0</v>
      </c>
      <c r="U39" s="47">
        <v>0</v>
      </c>
      <c r="V39" s="47">
        <v>0</v>
      </c>
      <c r="W39" s="47">
        <f t="shared" si="10"/>
        <v>0</v>
      </c>
      <c r="X39" s="47">
        <v>0</v>
      </c>
      <c r="Y39" s="47">
        <v>0</v>
      </c>
      <c r="Z39" s="47">
        <v>0</v>
      </c>
      <c r="AA39" s="47">
        <f t="shared" si="11"/>
        <v>0</v>
      </c>
    </row>
    <row r="40" spans="1:27" ht="12.75">
      <c r="A40" s="44">
        <v>33</v>
      </c>
      <c r="B40" s="47" t="s">
        <v>236</v>
      </c>
      <c r="C40" s="47">
        <v>0</v>
      </c>
      <c r="D40" s="47">
        <v>0</v>
      </c>
      <c r="E40" s="47">
        <v>0</v>
      </c>
      <c r="F40" s="47">
        <f t="shared" si="3"/>
        <v>0</v>
      </c>
      <c r="G40" s="47">
        <v>1</v>
      </c>
      <c r="H40" s="47">
        <v>2</v>
      </c>
      <c r="I40" s="47">
        <v>0</v>
      </c>
      <c r="J40" s="47">
        <f t="shared" si="4"/>
        <v>3</v>
      </c>
      <c r="K40" s="47">
        <v>0</v>
      </c>
      <c r="L40" s="47">
        <v>0</v>
      </c>
      <c r="M40" s="47">
        <v>0</v>
      </c>
      <c r="N40" s="47">
        <f t="shared" si="5"/>
        <v>0</v>
      </c>
      <c r="O40" s="47">
        <v>0</v>
      </c>
      <c r="P40" s="47">
        <v>0</v>
      </c>
      <c r="Q40" s="47">
        <v>0</v>
      </c>
      <c r="R40" s="47">
        <f t="shared" si="0"/>
        <v>0</v>
      </c>
      <c r="S40" s="13">
        <v>0</v>
      </c>
      <c r="T40" s="47">
        <v>1</v>
      </c>
      <c r="U40" s="47">
        <v>0</v>
      </c>
      <c r="V40" s="47">
        <v>0</v>
      </c>
      <c r="W40" s="47">
        <f t="shared" si="10"/>
        <v>1</v>
      </c>
      <c r="X40" s="47">
        <v>0</v>
      </c>
      <c r="Y40" s="47">
        <v>0</v>
      </c>
      <c r="Z40" s="47">
        <v>0</v>
      </c>
      <c r="AA40" s="47">
        <f t="shared" si="11"/>
        <v>0</v>
      </c>
    </row>
    <row r="41" spans="1:27" ht="12.75">
      <c r="A41" s="44">
        <v>34</v>
      </c>
      <c r="B41" s="47" t="s">
        <v>24</v>
      </c>
      <c r="C41" s="47">
        <v>0</v>
      </c>
      <c r="D41" s="47">
        <v>0</v>
      </c>
      <c r="E41" s="47">
        <v>0</v>
      </c>
      <c r="F41" s="47">
        <f t="shared" si="3"/>
        <v>0</v>
      </c>
      <c r="G41" s="47">
        <v>0</v>
      </c>
      <c r="H41" s="47">
        <v>4</v>
      </c>
      <c r="I41" s="47">
        <v>8</v>
      </c>
      <c r="J41" s="47">
        <f t="shared" si="4"/>
        <v>12</v>
      </c>
      <c r="K41" s="47">
        <v>0</v>
      </c>
      <c r="L41" s="47">
        <v>1</v>
      </c>
      <c r="M41" s="47">
        <v>0</v>
      </c>
      <c r="N41" s="47">
        <f t="shared" si="5"/>
        <v>1</v>
      </c>
      <c r="O41" s="47">
        <v>0</v>
      </c>
      <c r="P41" s="47">
        <v>2</v>
      </c>
      <c r="Q41" s="47">
        <v>0</v>
      </c>
      <c r="R41" s="47">
        <f t="shared" si="0"/>
        <v>2</v>
      </c>
      <c r="S41" s="13">
        <v>64.48</v>
      </c>
      <c r="T41" s="47">
        <v>10</v>
      </c>
      <c r="U41" s="47">
        <v>14</v>
      </c>
      <c r="V41" s="47">
        <v>6</v>
      </c>
      <c r="W41" s="47">
        <f t="shared" si="10"/>
        <v>30</v>
      </c>
      <c r="X41" s="47">
        <v>0</v>
      </c>
      <c r="Y41" s="47">
        <v>0</v>
      </c>
      <c r="Z41" s="47">
        <v>0</v>
      </c>
      <c r="AA41" s="47">
        <f t="shared" si="11"/>
        <v>0</v>
      </c>
    </row>
    <row r="42" spans="1:27" ht="12.75">
      <c r="A42" s="44">
        <v>35</v>
      </c>
      <c r="B42" s="47" t="s">
        <v>209</v>
      </c>
      <c r="C42" s="47">
        <v>0</v>
      </c>
      <c r="D42" s="47">
        <v>0</v>
      </c>
      <c r="E42" s="47">
        <v>0</v>
      </c>
      <c r="F42" s="47">
        <f t="shared" si="3"/>
        <v>0</v>
      </c>
      <c r="G42" s="47">
        <v>0</v>
      </c>
      <c r="H42" s="47">
        <v>0</v>
      </c>
      <c r="I42" s="47">
        <v>0</v>
      </c>
      <c r="J42" s="47">
        <f t="shared" si="4"/>
        <v>0</v>
      </c>
      <c r="K42" s="47">
        <v>0</v>
      </c>
      <c r="L42" s="47">
        <v>0</v>
      </c>
      <c r="M42" s="47">
        <v>0</v>
      </c>
      <c r="N42" s="47">
        <f t="shared" si="5"/>
        <v>0</v>
      </c>
      <c r="O42" s="47">
        <v>0</v>
      </c>
      <c r="P42" s="47">
        <v>0</v>
      </c>
      <c r="Q42" s="47">
        <v>0</v>
      </c>
      <c r="R42" s="47">
        <f t="shared" si="0"/>
        <v>0</v>
      </c>
      <c r="S42" s="13">
        <v>0</v>
      </c>
      <c r="T42" s="47">
        <v>0</v>
      </c>
      <c r="U42" s="47">
        <v>0</v>
      </c>
      <c r="V42" s="47">
        <v>0</v>
      </c>
      <c r="W42" s="47">
        <f t="shared" si="10"/>
        <v>0</v>
      </c>
      <c r="X42" s="47">
        <v>0</v>
      </c>
      <c r="Y42" s="47">
        <v>0</v>
      </c>
      <c r="Z42" s="47">
        <v>0</v>
      </c>
      <c r="AA42" s="47">
        <f t="shared" si="11"/>
        <v>0</v>
      </c>
    </row>
    <row r="43" spans="1:27" ht="12.75">
      <c r="A43" s="44">
        <v>36</v>
      </c>
      <c r="B43" s="47" t="s">
        <v>329</v>
      </c>
      <c r="C43" s="47">
        <v>0</v>
      </c>
      <c r="D43" s="47">
        <v>0</v>
      </c>
      <c r="E43" s="47">
        <v>0</v>
      </c>
      <c r="F43" s="47">
        <f>C43+D43+E43</f>
        <v>0</v>
      </c>
      <c r="G43" s="47">
        <v>0</v>
      </c>
      <c r="H43" s="47">
        <v>0</v>
      </c>
      <c r="I43" s="47">
        <v>0</v>
      </c>
      <c r="J43" s="47">
        <f t="shared" si="4"/>
        <v>0</v>
      </c>
      <c r="K43" s="47">
        <v>0</v>
      </c>
      <c r="L43" s="47">
        <v>0</v>
      </c>
      <c r="M43" s="47">
        <v>0</v>
      </c>
      <c r="N43" s="47">
        <f>K43+L43+M43</f>
        <v>0</v>
      </c>
      <c r="O43" s="47">
        <v>0</v>
      </c>
      <c r="P43" s="47">
        <v>0</v>
      </c>
      <c r="Q43" s="47">
        <v>0</v>
      </c>
      <c r="R43" s="47">
        <f>O43+P43+Q43</f>
        <v>0</v>
      </c>
      <c r="S43" s="13"/>
      <c r="T43" s="47">
        <v>0</v>
      </c>
      <c r="U43" s="47">
        <v>0</v>
      </c>
      <c r="V43" s="47">
        <v>0</v>
      </c>
      <c r="W43" s="47">
        <f>T43+U43+V43</f>
        <v>0</v>
      </c>
      <c r="X43" s="47">
        <v>0</v>
      </c>
      <c r="Y43" s="47">
        <v>0</v>
      </c>
      <c r="Z43" s="47">
        <v>0</v>
      </c>
      <c r="AA43" s="47">
        <f>X43+Y43+Z43</f>
        <v>0</v>
      </c>
    </row>
    <row r="44" spans="1:27" ht="12.75">
      <c r="A44" s="44">
        <v>37</v>
      </c>
      <c r="B44" s="47" t="s">
        <v>331</v>
      </c>
      <c r="C44" s="47">
        <v>0</v>
      </c>
      <c r="D44" s="47">
        <v>0</v>
      </c>
      <c r="E44" s="47">
        <v>0</v>
      </c>
      <c r="F44" s="47">
        <f t="shared" si="3"/>
        <v>0</v>
      </c>
      <c r="G44" s="47">
        <v>0</v>
      </c>
      <c r="H44" s="47">
        <v>0</v>
      </c>
      <c r="I44" s="47">
        <v>2</v>
      </c>
      <c r="J44" s="47">
        <f t="shared" si="4"/>
        <v>2</v>
      </c>
      <c r="K44" s="47">
        <v>0</v>
      </c>
      <c r="L44" s="47">
        <v>0</v>
      </c>
      <c r="M44" s="47">
        <v>0</v>
      </c>
      <c r="N44" s="47">
        <f t="shared" si="5"/>
        <v>0</v>
      </c>
      <c r="O44" s="47">
        <v>0</v>
      </c>
      <c r="P44" s="47">
        <v>0</v>
      </c>
      <c r="Q44" s="47">
        <v>0</v>
      </c>
      <c r="R44" s="47">
        <f t="shared" si="0"/>
        <v>0</v>
      </c>
      <c r="S44" s="13"/>
      <c r="T44" s="47">
        <v>71</v>
      </c>
      <c r="U44" s="47">
        <v>16</v>
      </c>
      <c r="V44" s="47">
        <v>0</v>
      </c>
      <c r="W44" s="47">
        <f>T44+U44+V44</f>
        <v>87</v>
      </c>
      <c r="X44" s="47">
        <v>2</v>
      </c>
      <c r="Y44" s="47">
        <v>2</v>
      </c>
      <c r="Z44" s="47">
        <v>0</v>
      </c>
      <c r="AA44" s="47">
        <f>X44+Y44+Z44</f>
        <v>4</v>
      </c>
    </row>
    <row r="45" spans="1:27" s="178" customFormat="1" ht="14.25">
      <c r="A45" s="151"/>
      <c r="B45" s="126" t="s">
        <v>211</v>
      </c>
      <c r="C45" s="126">
        <f>SUM(C34:C44)</f>
        <v>0</v>
      </c>
      <c r="D45" s="126">
        <f>SUM(D34:D44)</f>
        <v>0</v>
      </c>
      <c r="E45" s="126">
        <f>SUM(E34:E44)</f>
        <v>0</v>
      </c>
      <c r="F45" s="126">
        <f t="shared" si="3"/>
        <v>0</v>
      </c>
      <c r="G45" s="126">
        <f>SUM(G34:G44)</f>
        <v>7</v>
      </c>
      <c r="H45" s="126">
        <f>SUM(H34:H44)</f>
        <v>6</v>
      </c>
      <c r="I45" s="126">
        <f>SUM(I34:I44)</f>
        <v>10</v>
      </c>
      <c r="J45" s="126">
        <f t="shared" si="4"/>
        <v>23</v>
      </c>
      <c r="K45" s="126">
        <f>SUM(K34:K44)</f>
        <v>0</v>
      </c>
      <c r="L45" s="126">
        <f>SUM(L34:L44)</f>
        <v>1</v>
      </c>
      <c r="M45" s="126">
        <f>SUM(M34:M44)</f>
        <v>0</v>
      </c>
      <c r="N45" s="126">
        <f t="shared" si="5"/>
        <v>1</v>
      </c>
      <c r="O45" s="126">
        <f>SUM(O34:O44)</f>
        <v>0</v>
      </c>
      <c r="P45" s="126">
        <f>SUM(P34:P44)</f>
        <v>2</v>
      </c>
      <c r="Q45" s="126">
        <f>SUM(Q34:Q44)</f>
        <v>0</v>
      </c>
      <c r="R45" s="126">
        <f t="shared" si="0"/>
        <v>2</v>
      </c>
      <c r="S45" s="157"/>
      <c r="T45" s="126">
        <f>SUM(T34:T44)</f>
        <v>95</v>
      </c>
      <c r="U45" s="126">
        <f>SUM(U34:U44)</f>
        <v>30</v>
      </c>
      <c r="V45" s="126">
        <f>SUM(V34:V44)</f>
        <v>6</v>
      </c>
      <c r="W45" s="126">
        <f>T45+U45+V45</f>
        <v>131</v>
      </c>
      <c r="X45" s="126">
        <f>SUM(X34:X44)</f>
        <v>2</v>
      </c>
      <c r="Y45" s="126">
        <f>SUM(Y34:Y44)</f>
        <v>2</v>
      </c>
      <c r="Z45" s="126">
        <f>SUM(Z34:Z44)</f>
        <v>0</v>
      </c>
      <c r="AA45" s="126">
        <f>X45+Y45+Z45</f>
        <v>4</v>
      </c>
    </row>
    <row r="46" spans="1:27" s="178" customFormat="1" ht="14.25">
      <c r="A46" s="151"/>
      <c r="B46" s="152" t="s">
        <v>117</v>
      </c>
      <c r="C46" s="126">
        <f aca="true" t="shared" si="12" ref="C46:R46">C26+C33+C45</f>
        <v>761</v>
      </c>
      <c r="D46" s="126">
        <f t="shared" si="12"/>
        <v>828</v>
      </c>
      <c r="E46" s="126">
        <f t="shared" si="12"/>
        <v>168</v>
      </c>
      <c r="F46" s="126">
        <f t="shared" si="12"/>
        <v>1757</v>
      </c>
      <c r="G46" s="126">
        <f t="shared" si="12"/>
        <v>2649</v>
      </c>
      <c r="H46" s="126">
        <f t="shared" si="12"/>
        <v>2729</v>
      </c>
      <c r="I46" s="126">
        <f t="shared" si="12"/>
        <v>805</v>
      </c>
      <c r="J46" s="126">
        <f t="shared" si="12"/>
        <v>6183</v>
      </c>
      <c r="K46" s="126">
        <f t="shared" si="12"/>
        <v>326</v>
      </c>
      <c r="L46" s="126">
        <f t="shared" si="12"/>
        <v>371</v>
      </c>
      <c r="M46" s="126">
        <f t="shared" si="12"/>
        <v>130</v>
      </c>
      <c r="N46" s="126">
        <f t="shared" si="12"/>
        <v>827</v>
      </c>
      <c r="O46" s="126">
        <f t="shared" si="12"/>
        <v>564</v>
      </c>
      <c r="P46" s="126">
        <f t="shared" si="12"/>
        <v>660</v>
      </c>
      <c r="Q46" s="126">
        <f t="shared" si="12"/>
        <v>182</v>
      </c>
      <c r="R46" s="126">
        <f t="shared" si="12"/>
        <v>1406</v>
      </c>
      <c r="S46" s="158"/>
      <c r="T46" s="126">
        <f aca="true" t="shared" si="13" ref="T46:AA46">T26+T33+T45</f>
        <v>10763</v>
      </c>
      <c r="U46" s="126">
        <f t="shared" si="13"/>
        <v>8703</v>
      </c>
      <c r="V46" s="126">
        <f t="shared" si="13"/>
        <v>3036</v>
      </c>
      <c r="W46" s="126">
        <f t="shared" si="13"/>
        <v>22502</v>
      </c>
      <c r="X46" s="126">
        <f t="shared" si="13"/>
        <v>1695</v>
      </c>
      <c r="Y46" s="126">
        <f t="shared" si="13"/>
        <v>1191</v>
      </c>
      <c r="Z46" s="126">
        <f t="shared" si="13"/>
        <v>1185</v>
      </c>
      <c r="AA46" s="126">
        <f t="shared" si="13"/>
        <v>4071</v>
      </c>
    </row>
    <row r="47" spans="2:27" ht="15.75" customHeight="1">
      <c r="B47" s="228"/>
      <c r="C47" s="228"/>
      <c r="D47" s="228"/>
      <c r="E47" s="228"/>
      <c r="S47" s="14"/>
      <c r="T47" s="14"/>
      <c r="U47" s="14"/>
      <c r="V47" s="14"/>
      <c r="W47" s="84"/>
      <c r="X47" s="14"/>
      <c r="Y47" s="14"/>
      <c r="Z47" s="14"/>
      <c r="AA47" s="84"/>
    </row>
    <row r="48" spans="2:27" ht="15.75" customHeight="1">
      <c r="B48" s="228"/>
      <c r="C48" s="228"/>
      <c r="D48" s="228"/>
      <c r="E48" s="228"/>
      <c r="S48" s="14"/>
      <c r="T48" s="14"/>
      <c r="U48" s="14"/>
      <c r="V48" s="14"/>
      <c r="W48" s="84"/>
      <c r="X48" s="14"/>
      <c r="Y48" s="14"/>
      <c r="Z48" s="14"/>
      <c r="AA48" s="84"/>
    </row>
    <row r="49" spans="2:27" ht="15.75" customHeight="1">
      <c r="B49" s="228"/>
      <c r="C49" s="228"/>
      <c r="D49" s="228"/>
      <c r="E49" s="228"/>
      <c r="S49" s="14"/>
      <c r="T49" s="14"/>
      <c r="U49" s="14"/>
      <c r="V49" s="14"/>
      <c r="W49" s="84"/>
      <c r="X49" s="14"/>
      <c r="Y49" s="14"/>
      <c r="Z49" s="14"/>
      <c r="AA49" s="84"/>
    </row>
    <row r="50" spans="1:27" ht="15" customHeight="1">
      <c r="A50" s="153" t="s">
        <v>4</v>
      </c>
      <c r="B50" s="153" t="s">
        <v>5</v>
      </c>
      <c r="C50" s="499" t="s">
        <v>195</v>
      </c>
      <c r="D50" s="500"/>
      <c r="E50" s="500"/>
      <c r="F50" s="501"/>
      <c r="G50" s="499" t="s">
        <v>184</v>
      </c>
      <c r="H50" s="500"/>
      <c r="I50" s="500"/>
      <c r="J50" s="501"/>
      <c r="K50" s="499" t="s">
        <v>357</v>
      </c>
      <c r="L50" s="500"/>
      <c r="M50" s="500"/>
      <c r="N50" s="501"/>
      <c r="O50" s="499" t="s">
        <v>196</v>
      </c>
      <c r="P50" s="500"/>
      <c r="Q50" s="500"/>
      <c r="R50" s="501"/>
      <c r="S50" s="314"/>
      <c r="T50" s="496" t="s">
        <v>365</v>
      </c>
      <c r="U50" s="497"/>
      <c r="V50" s="497"/>
      <c r="W50" s="498"/>
      <c r="X50" s="496" t="s">
        <v>366</v>
      </c>
      <c r="Y50" s="497"/>
      <c r="Z50" s="497"/>
      <c r="AA50" s="498"/>
    </row>
    <row r="51" spans="1:27" ht="15" customHeight="1">
      <c r="A51" s="154"/>
      <c r="B51" s="154"/>
      <c r="C51" s="315" t="s">
        <v>190</v>
      </c>
      <c r="D51" s="315" t="s">
        <v>191</v>
      </c>
      <c r="E51" s="315" t="s">
        <v>192</v>
      </c>
      <c r="F51" s="315" t="s">
        <v>3</v>
      </c>
      <c r="G51" s="315" t="s">
        <v>190</v>
      </c>
      <c r="H51" s="315" t="s">
        <v>191</v>
      </c>
      <c r="I51" s="315" t="s">
        <v>192</v>
      </c>
      <c r="J51" s="315" t="s">
        <v>3</v>
      </c>
      <c r="K51" s="315" t="s">
        <v>190</v>
      </c>
      <c r="L51" s="315" t="s">
        <v>191</v>
      </c>
      <c r="M51" s="315" t="s">
        <v>192</v>
      </c>
      <c r="N51" s="315" t="s">
        <v>3</v>
      </c>
      <c r="O51" s="315" t="s">
        <v>190</v>
      </c>
      <c r="P51" s="315" t="s">
        <v>191</v>
      </c>
      <c r="Q51" s="315" t="s">
        <v>192</v>
      </c>
      <c r="R51" s="315" t="s">
        <v>3</v>
      </c>
      <c r="S51" s="314"/>
      <c r="T51" s="315" t="s">
        <v>190</v>
      </c>
      <c r="U51" s="315" t="s">
        <v>191</v>
      </c>
      <c r="V51" s="315" t="s">
        <v>192</v>
      </c>
      <c r="W51" s="315" t="s">
        <v>3</v>
      </c>
      <c r="X51" s="315" t="s">
        <v>190</v>
      </c>
      <c r="Y51" s="315" t="s">
        <v>191</v>
      </c>
      <c r="Z51" s="315" t="s">
        <v>192</v>
      </c>
      <c r="AA51" s="315" t="s">
        <v>3</v>
      </c>
    </row>
    <row r="52" spans="1:27" ht="15" customHeight="1">
      <c r="A52" s="44">
        <v>38</v>
      </c>
      <c r="B52" s="47" t="s">
        <v>73</v>
      </c>
      <c r="C52" s="47">
        <v>0</v>
      </c>
      <c r="D52" s="47">
        <v>0</v>
      </c>
      <c r="E52" s="47">
        <v>0</v>
      </c>
      <c r="F52" s="47">
        <f aca="true" t="shared" si="14" ref="F52:F59">C52+D52+E52</f>
        <v>0</v>
      </c>
      <c r="G52" s="47">
        <v>0</v>
      </c>
      <c r="H52" s="47">
        <v>0</v>
      </c>
      <c r="I52" s="47">
        <v>0</v>
      </c>
      <c r="J52" s="47">
        <f aca="true" t="shared" si="15" ref="J52:J59">G52+H52+I52</f>
        <v>0</v>
      </c>
      <c r="K52" s="47">
        <v>0</v>
      </c>
      <c r="L52" s="47">
        <v>0</v>
      </c>
      <c r="M52" s="47">
        <v>0</v>
      </c>
      <c r="N52" s="47">
        <f aca="true" t="shared" si="16" ref="N52:N59">K52+L52+M52</f>
        <v>0</v>
      </c>
      <c r="O52" s="47">
        <v>0</v>
      </c>
      <c r="P52" s="47">
        <v>0</v>
      </c>
      <c r="Q52" s="47">
        <v>0</v>
      </c>
      <c r="R52" s="47">
        <f aca="true" t="shared" si="17" ref="R52:R59">O52+P52+Q52</f>
        <v>0</v>
      </c>
      <c r="T52" s="47">
        <v>0</v>
      </c>
      <c r="U52" s="47">
        <v>0</v>
      </c>
      <c r="V52" s="47">
        <v>0</v>
      </c>
      <c r="W52" s="47">
        <f aca="true" t="shared" si="18" ref="W52:W59">T52+U52+V52</f>
        <v>0</v>
      </c>
      <c r="X52" s="47">
        <v>0</v>
      </c>
      <c r="Y52" s="47">
        <v>0</v>
      </c>
      <c r="Z52" s="47">
        <v>0</v>
      </c>
      <c r="AA52" s="47">
        <f aca="true" t="shared" si="19" ref="AA52:AA59">X52+Y52+Z52</f>
        <v>0</v>
      </c>
    </row>
    <row r="53" spans="1:27" ht="15" customHeight="1">
      <c r="A53" s="44">
        <v>39</v>
      </c>
      <c r="B53" s="47" t="s">
        <v>250</v>
      </c>
      <c r="C53" s="47">
        <v>2</v>
      </c>
      <c r="D53" s="47">
        <v>0</v>
      </c>
      <c r="E53" s="47">
        <v>0</v>
      </c>
      <c r="F53" s="47">
        <f t="shared" si="14"/>
        <v>2</v>
      </c>
      <c r="G53" s="47">
        <v>5</v>
      </c>
      <c r="H53" s="47">
        <v>0</v>
      </c>
      <c r="I53" s="47">
        <v>2</v>
      </c>
      <c r="J53" s="47">
        <f t="shared" si="15"/>
        <v>7</v>
      </c>
      <c r="K53" s="47">
        <v>5</v>
      </c>
      <c r="L53" s="47">
        <v>0</v>
      </c>
      <c r="M53" s="47">
        <v>0</v>
      </c>
      <c r="N53" s="47">
        <f t="shared" si="16"/>
        <v>5</v>
      </c>
      <c r="O53" s="47">
        <v>10</v>
      </c>
      <c r="P53" s="47">
        <v>5</v>
      </c>
      <c r="Q53" s="47">
        <v>1</v>
      </c>
      <c r="R53" s="47">
        <f t="shared" si="17"/>
        <v>16</v>
      </c>
      <c r="T53" s="47">
        <v>11</v>
      </c>
      <c r="U53" s="47">
        <v>1</v>
      </c>
      <c r="V53" s="47">
        <v>0</v>
      </c>
      <c r="W53" s="47">
        <f t="shared" si="18"/>
        <v>12</v>
      </c>
      <c r="X53" s="47">
        <v>0</v>
      </c>
      <c r="Y53" s="47">
        <v>0</v>
      </c>
      <c r="Z53" s="47">
        <v>0</v>
      </c>
      <c r="AA53" s="47">
        <f t="shared" si="19"/>
        <v>0</v>
      </c>
    </row>
    <row r="54" spans="1:27" ht="15" customHeight="1">
      <c r="A54" s="44">
        <v>40</v>
      </c>
      <c r="B54" s="47" t="s">
        <v>28</v>
      </c>
      <c r="C54" s="47">
        <v>0</v>
      </c>
      <c r="D54" s="47">
        <v>0</v>
      </c>
      <c r="E54" s="47">
        <v>0</v>
      </c>
      <c r="F54" s="47">
        <f t="shared" si="14"/>
        <v>0</v>
      </c>
      <c r="G54" s="47">
        <v>0</v>
      </c>
      <c r="H54" s="47">
        <v>0</v>
      </c>
      <c r="I54" s="47">
        <v>0</v>
      </c>
      <c r="J54" s="47">
        <f t="shared" si="15"/>
        <v>0</v>
      </c>
      <c r="K54" s="47">
        <v>0</v>
      </c>
      <c r="L54" s="47">
        <v>0</v>
      </c>
      <c r="M54" s="47">
        <v>0</v>
      </c>
      <c r="N54" s="47">
        <f t="shared" si="16"/>
        <v>0</v>
      </c>
      <c r="O54" s="47">
        <v>0</v>
      </c>
      <c r="P54" s="47">
        <v>0</v>
      </c>
      <c r="Q54" s="47">
        <v>0</v>
      </c>
      <c r="R54" s="47">
        <f t="shared" si="17"/>
        <v>0</v>
      </c>
      <c r="T54" s="47">
        <v>0</v>
      </c>
      <c r="U54" s="47">
        <v>0</v>
      </c>
      <c r="V54" s="47">
        <v>0</v>
      </c>
      <c r="W54" s="47">
        <f t="shared" si="18"/>
        <v>0</v>
      </c>
      <c r="X54" s="47">
        <v>0</v>
      </c>
      <c r="Y54" s="47">
        <v>0</v>
      </c>
      <c r="Z54" s="47">
        <v>0</v>
      </c>
      <c r="AA54" s="47">
        <f t="shared" si="19"/>
        <v>0</v>
      </c>
    </row>
    <row r="55" spans="1:27" ht="15" customHeight="1">
      <c r="A55" s="44">
        <v>41</v>
      </c>
      <c r="B55" s="47" t="s">
        <v>217</v>
      </c>
      <c r="C55" s="47">
        <v>1</v>
      </c>
      <c r="D55" s="47">
        <v>2</v>
      </c>
      <c r="E55" s="47">
        <v>0</v>
      </c>
      <c r="F55" s="47">
        <f t="shared" si="14"/>
        <v>3</v>
      </c>
      <c r="G55" s="47">
        <v>0</v>
      </c>
      <c r="H55" s="47">
        <v>0</v>
      </c>
      <c r="I55" s="47">
        <v>0</v>
      </c>
      <c r="J55" s="47">
        <f t="shared" si="15"/>
        <v>0</v>
      </c>
      <c r="K55" s="47">
        <v>0</v>
      </c>
      <c r="L55" s="47">
        <v>0</v>
      </c>
      <c r="M55" s="47">
        <v>0</v>
      </c>
      <c r="N55" s="47">
        <f t="shared" si="16"/>
        <v>0</v>
      </c>
      <c r="O55" s="47">
        <v>6</v>
      </c>
      <c r="P55" s="47">
        <v>13</v>
      </c>
      <c r="Q55" s="47">
        <v>5</v>
      </c>
      <c r="R55" s="47">
        <f t="shared" si="17"/>
        <v>24</v>
      </c>
      <c r="T55" s="47">
        <v>16</v>
      </c>
      <c r="U55" s="47">
        <v>32</v>
      </c>
      <c r="V55" s="47">
        <v>0</v>
      </c>
      <c r="W55" s="47">
        <f t="shared" si="18"/>
        <v>48</v>
      </c>
      <c r="X55" s="47">
        <v>0</v>
      </c>
      <c r="Y55" s="47">
        <v>2</v>
      </c>
      <c r="Z55" s="47">
        <v>0</v>
      </c>
      <c r="AA55" s="47">
        <f t="shared" si="19"/>
        <v>2</v>
      </c>
    </row>
    <row r="56" spans="1:27" ht="15" customHeight="1">
      <c r="A56" s="44">
        <v>42</v>
      </c>
      <c r="B56" s="47" t="s">
        <v>27</v>
      </c>
      <c r="C56" s="47">
        <v>0</v>
      </c>
      <c r="D56" s="47">
        <v>0</v>
      </c>
      <c r="E56" s="47">
        <v>0</v>
      </c>
      <c r="F56" s="47">
        <f t="shared" si="14"/>
        <v>0</v>
      </c>
      <c r="G56" s="47">
        <v>0</v>
      </c>
      <c r="H56" s="47">
        <v>0</v>
      </c>
      <c r="I56" s="47">
        <v>0</v>
      </c>
      <c r="J56" s="47">
        <f t="shared" si="15"/>
        <v>0</v>
      </c>
      <c r="K56" s="47">
        <v>0</v>
      </c>
      <c r="L56" s="47">
        <v>0</v>
      </c>
      <c r="M56" s="47">
        <v>0</v>
      </c>
      <c r="N56" s="47">
        <f t="shared" si="16"/>
        <v>0</v>
      </c>
      <c r="O56" s="47">
        <v>0</v>
      </c>
      <c r="P56" s="47">
        <v>0</v>
      </c>
      <c r="Q56" s="47">
        <v>0</v>
      </c>
      <c r="R56" s="47">
        <f t="shared" si="17"/>
        <v>0</v>
      </c>
      <c r="T56" s="47">
        <v>0</v>
      </c>
      <c r="U56" s="47">
        <v>0</v>
      </c>
      <c r="V56" s="47">
        <v>0</v>
      </c>
      <c r="W56" s="47">
        <f t="shared" si="18"/>
        <v>0</v>
      </c>
      <c r="X56" s="47">
        <v>0</v>
      </c>
      <c r="Y56" s="47">
        <v>0</v>
      </c>
      <c r="Z56" s="47">
        <v>0</v>
      </c>
      <c r="AA56" s="47">
        <f t="shared" si="19"/>
        <v>0</v>
      </c>
    </row>
    <row r="57" spans="1:27" ht="15" customHeight="1">
      <c r="A57" s="44">
        <v>43</v>
      </c>
      <c r="B57" s="47" t="s">
        <v>344</v>
      </c>
      <c r="C57" s="47">
        <v>168</v>
      </c>
      <c r="D57" s="47">
        <v>217</v>
      </c>
      <c r="E57" s="47">
        <v>1</v>
      </c>
      <c r="F57" s="47">
        <f t="shared" si="14"/>
        <v>386</v>
      </c>
      <c r="G57" s="47">
        <v>0</v>
      </c>
      <c r="H57" s="47">
        <v>0</v>
      </c>
      <c r="I57" s="47">
        <v>0</v>
      </c>
      <c r="J57" s="47">
        <f t="shared" si="15"/>
        <v>0</v>
      </c>
      <c r="K57" s="47">
        <v>0</v>
      </c>
      <c r="L57" s="47">
        <v>0</v>
      </c>
      <c r="M57" s="47">
        <v>0</v>
      </c>
      <c r="N57" s="47">
        <f t="shared" si="16"/>
        <v>0</v>
      </c>
      <c r="O57" s="47">
        <v>158</v>
      </c>
      <c r="P57" s="47">
        <v>259</v>
      </c>
      <c r="Q57" s="47">
        <v>2</v>
      </c>
      <c r="R57" s="47">
        <f t="shared" si="17"/>
        <v>419</v>
      </c>
      <c r="T57" s="47">
        <v>0</v>
      </c>
      <c r="U57" s="47">
        <v>0</v>
      </c>
      <c r="V57" s="47">
        <v>0</v>
      </c>
      <c r="W57" s="47">
        <f t="shared" si="18"/>
        <v>0</v>
      </c>
      <c r="X57" s="47">
        <v>0</v>
      </c>
      <c r="Y57" s="47">
        <v>0</v>
      </c>
      <c r="Z57" s="47">
        <v>0</v>
      </c>
      <c r="AA57" s="47">
        <f t="shared" si="19"/>
        <v>0</v>
      </c>
    </row>
    <row r="58" spans="1:27" ht="15" customHeight="1">
      <c r="A58" s="44">
        <v>44</v>
      </c>
      <c r="B58" s="47" t="s">
        <v>25</v>
      </c>
      <c r="C58" s="47">
        <v>0</v>
      </c>
      <c r="D58" s="47">
        <v>1</v>
      </c>
      <c r="E58" s="47">
        <v>0</v>
      </c>
      <c r="F58" s="47">
        <f t="shared" si="14"/>
        <v>1</v>
      </c>
      <c r="G58" s="47">
        <v>0</v>
      </c>
      <c r="H58" s="47">
        <v>0</v>
      </c>
      <c r="I58" s="47">
        <v>0</v>
      </c>
      <c r="J58" s="47">
        <f t="shared" si="15"/>
        <v>0</v>
      </c>
      <c r="K58" s="47">
        <v>0</v>
      </c>
      <c r="L58" s="47">
        <v>0</v>
      </c>
      <c r="M58" s="47">
        <v>0</v>
      </c>
      <c r="N58" s="47">
        <f t="shared" si="16"/>
        <v>0</v>
      </c>
      <c r="O58" s="47">
        <v>1</v>
      </c>
      <c r="P58" s="47">
        <v>2</v>
      </c>
      <c r="Q58" s="47">
        <v>0</v>
      </c>
      <c r="R58" s="47">
        <f t="shared" si="17"/>
        <v>3</v>
      </c>
      <c r="T58" s="47">
        <v>0</v>
      </c>
      <c r="U58" s="47">
        <v>0</v>
      </c>
      <c r="V58" s="47">
        <v>0</v>
      </c>
      <c r="W58" s="47">
        <f t="shared" si="18"/>
        <v>0</v>
      </c>
      <c r="X58" s="47">
        <v>0</v>
      </c>
      <c r="Y58" s="47">
        <v>0</v>
      </c>
      <c r="Z58" s="47">
        <v>0</v>
      </c>
      <c r="AA58" s="47">
        <f t="shared" si="19"/>
        <v>0</v>
      </c>
    </row>
    <row r="59" spans="1:27" ht="15" customHeight="1">
      <c r="A59" s="44">
        <v>45</v>
      </c>
      <c r="B59" s="47" t="s">
        <v>26</v>
      </c>
      <c r="C59" s="47">
        <v>4</v>
      </c>
      <c r="D59" s="47">
        <v>3</v>
      </c>
      <c r="E59" s="47">
        <v>0</v>
      </c>
      <c r="F59" s="47">
        <f t="shared" si="14"/>
        <v>7</v>
      </c>
      <c r="G59" s="47">
        <v>0</v>
      </c>
      <c r="H59" s="47">
        <v>0</v>
      </c>
      <c r="I59" s="47">
        <v>0</v>
      </c>
      <c r="J59" s="47">
        <f t="shared" si="15"/>
        <v>0</v>
      </c>
      <c r="K59" s="47">
        <v>0</v>
      </c>
      <c r="L59" s="47">
        <v>0</v>
      </c>
      <c r="M59" s="47">
        <v>0</v>
      </c>
      <c r="N59" s="47">
        <f t="shared" si="16"/>
        <v>0</v>
      </c>
      <c r="O59" s="47">
        <v>1</v>
      </c>
      <c r="P59" s="47">
        <v>0</v>
      </c>
      <c r="Q59" s="47">
        <v>0</v>
      </c>
      <c r="R59" s="47">
        <f t="shared" si="17"/>
        <v>1</v>
      </c>
      <c r="T59" s="47">
        <v>0</v>
      </c>
      <c r="U59" s="47">
        <v>0</v>
      </c>
      <c r="V59" s="47">
        <v>0</v>
      </c>
      <c r="W59" s="47">
        <f t="shared" si="18"/>
        <v>0</v>
      </c>
      <c r="X59" s="47">
        <v>0</v>
      </c>
      <c r="Y59" s="47">
        <v>0</v>
      </c>
      <c r="Z59" s="47">
        <v>0</v>
      </c>
      <c r="AA59" s="47">
        <f t="shared" si="19"/>
        <v>0</v>
      </c>
    </row>
    <row r="60" spans="1:27" s="178" customFormat="1" ht="15" customHeight="1">
      <c r="A60" s="44"/>
      <c r="B60" s="152" t="s">
        <v>117</v>
      </c>
      <c r="C60" s="126">
        <f aca="true" t="shared" si="20" ref="C60:R60">SUM(C52:C59)</f>
        <v>175</v>
      </c>
      <c r="D60" s="126">
        <f t="shared" si="20"/>
        <v>223</v>
      </c>
      <c r="E60" s="126">
        <f t="shared" si="20"/>
        <v>1</v>
      </c>
      <c r="F60" s="126">
        <f t="shared" si="20"/>
        <v>399</v>
      </c>
      <c r="G60" s="126">
        <f t="shared" si="20"/>
        <v>5</v>
      </c>
      <c r="H60" s="126">
        <f t="shared" si="20"/>
        <v>0</v>
      </c>
      <c r="I60" s="126">
        <f t="shared" si="20"/>
        <v>2</v>
      </c>
      <c r="J60" s="126">
        <f t="shared" si="20"/>
        <v>7</v>
      </c>
      <c r="K60" s="126">
        <f t="shared" si="20"/>
        <v>5</v>
      </c>
      <c r="L60" s="126">
        <f t="shared" si="20"/>
        <v>0</v>
      </c>
      <c r="M60" s="126">
        <f t="shared" si="20"/>
        <v>0</v>
      </c>
      <c r="N60" s="126">
        <f t="shared" si="20"/>
        <v>5</v>
      </c>
      <c r="O60" s="126">
        <f t="shared" si="20"/>
        <v>176</v>
      </c>
      <c r="P60" s="126">
        <f t="shared" si="20"/>
        <v>279</v>
      </c>
      <c r="Q60" s="126">
        <f t="shared" si="20"/>
        <v>8</v>
      </c>
      <c r="R60" s="126">
        <f t="shared" si="20"/>
        <v>463</v>
      </c>
      <c r="S60" s="158"/>
      <c r="T60" s="126">
        <f aca="true" t="shared" si="21" ref="T60:AA60">SUM(T52:T59)</f>
        <v>27</v>
      </c>
      <c r="U60" s="126">
        <f t="shared" si="21"/>
        <v>33</v>
      </c>
      <c r="V60" s="126">
        <f t="shared" si="21"/>
        <v>0</v>
      </c>
      <c r="W60" s="126">
        <f t="shared" si="21"/>
        <v>60</v>
      </c>
      <c r="X60" s="126">
        <f t="shared" si="21"/>
        <v>0</v>
      </c>
      <c r="Y60" s="126">
        <f t="shared" si="21"/>
        <v>2</v>
      </c>
      <c r="Z60" s="126">
        <f t="shared" si="21"/>
        <v>0</v>
      </c>
      <c r="AA60" s="126">
        <f t="shared" si="21"/>
        <v>2</v>
      </c>
    </row>
    <row r="61" spans="1:27" ht="15" customHeight="1">
      <c r="A61" s="44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T61" s="47"/>
      <c r="U61" s="47"/>
      <c r="V61" s="47"/>
      <c r="W61" s="47"/>
      <c r="X61" s="47"/>
      <c r="Y61" s="47"/>
      <c r="Z61" s="47"/>
      <c r="AA61" s="47"/>
    </row>
    <row r="62" spans="1:27" ht="15" customHeight="1">
      <c r="A62" s="44">
        <v>46</v>
      </c>
      <c r="B62" s="47" t="s">
        <v>29</v>
      </c>
      <c r="C62" s="47">
        <v>0</v>
      </c>
      <c r="D62" s="47">
        <v>0</v>
      </c>
      <c r="E62" s="47">
        <v>0</v>
      </c>
      <c r="F62" s="47">
        <f>C62+D62+E62</f>
        <v>0</v>
      </c>
      <c r="G62" s="47">
        <v>0</v>
      </c>
      <c r="H62" s="47">
        <v>0</v>
      </c>
      <c r="I62" s="47">
        <v>0</v>
      </c>
      <c r="J62" s="47">
        <f>G62+H62+I62</f>
        <v>0</v>
      </c>
      <c r="K62" s="47">
        <v>0</v>
      </c>
      <c r="L62" s="47">
        <v>0</v>
      </c>
      <c r="M62" s="47">
        <v>0</v>
      </c>
      <c r="N62" s="47">
        <f>K62+L62+M62</f>
        <v>0</v>
      </c>
      <c r="O62" s="47">
        <v>0</v>
      </c>
      <c r="P62" s="47">
        <v>0</v>
      </c>
      <c r="Q62" s="47">
        <v>0</v>
      </c>
      <c r="R62" s="47">
        <f>O62+P62+Q62</f>
        <v>0</v>
      </c>
      <c r="T62" s="47">
        <v>0</v>
      </c>
      <c r="U62" s="47">
        <v>0</v>
      </c>
      <c r="V62" s="47">
        <v>0</v>
      </c>
      <c r="W62" s="47">
        <f>T62+U62+V62</f>
        <v>0</v>
      </c>
      <c r="X62" s="47">
        <v>0</v>
      </c>
      <c r="Y62" s="47">
        <v>0</v>
      </c>
      <c r="Z62" s="47">
        <v>0</v>
      </c>
      <c r="AA62" s="47">
        <f>X62+Y62+Z62</f>
        <v>0</v>
      </c>
    </row>
    <row r="63" spans="1:27" ht="15" customHeight="1">
      <c r="A63" s="44">
        <v>47</v>
      </c>
      <c r="B63" s="47" t="s">
        <v>124</v>
      </c>
      <c r="C63" s="47">
        <v>0</v>
      </c>
      <c r="D63" s="47">
        <v>0</v>
      </c>
      <c r="E63" s="47">
        <v>0</v>
      </c>
      <c r="F63" s="47">
        <f>C63+D63+E63</f>
        <v>0</v>
      </c>
      <c r="G63" s="47">
        <v>0</v>
      </c>
      <c r="H63" s="47">
        <v>0</v>
      </c>
      <c r="I63" s="47">
        <v>0</v>
      </c>
      <c r="J63" s="47">
        <f>G63+H63+I63</f>
        <v>0</v>
      </c>
      <c r="K63" s="47">
        <v>0</v>
      </c>
      <c r="L63" s="47">
        <v>0</v>
      </c>
      <c r="M63" s="47">
        <v>0</v>
      </c>
      <c r="N63" s="47">
        <f>K63+L63+M63</f>
        <v>0</v>
      </c>
      <c r="O63" s="47">
        <v>0</v>
      </c>
      <c r="P63" s="47">
        <v>0</v>
      </c>
      <c r="Q63" s="47">
        <v>0</v>
      </c>
      <c r="R63" s="47">
        <f>O63+P63+Q63</f>
        <v>0</v>
      </c>
      <c r="T63" s="47">
        <v>0</v>
      </c>
      <c r="U63" s="47">
        <v>0</v>
      </c>
      <c r="V63" s="47">
        <v>0</v>
      </c>
      <c r="W63" s="47">
        <f>T63+U63+V63</f>
        <v>0</v>
      </c>
      <c r="X63" s="47">
        <v>0</v>
      </c>
      <c r="Y63" s="47">
        <v>0</v>
      </c>
      <c r="Z63" s="47">
        <v>0</v>
      </c>
      <c r="AA63" s="47">
        <f>X63+Y63+Z63</f>
        <v>0</v>
      </c>
    </row>
    <row r="64" spans="1:27" s="178" customFormat="1" ht="15" customHeight="1">
      <c r="A64" s="151"/>
      <c r="B64" s="152" t="s">
        <v>117</v>
      </c>
      <c r="C64" s="126">
        <f aca="true" t="shared" si="22" ref="C64:I64">SUM(C62:C63)</f>
        <v>0</v>
      </c>
      <c r="D64" s="126">
        <f t="shared" si="22"/>
        <v>0</v>
      </c>
      <c r="E64" s="126">
        <f t="shared" si="22"/>
        <v>0</v>
      </c>
      <c r="F64" s="126">
        <f t="shared" si="22"/>
        <v>0</v>
      </c>
      <c r="G64" s="126">
        <f t="shared" si="22"/>
        <v>0</v>
      </c>
      <c r="H64" s="126">
        <f t="shared" si="22"/>
        <v>0</v>
      </c>
      <c r="I64" s="126">
        <f t="shared" si="22"/>
        <v>0</v>
      </c>
      <c r="J64" s="126">
        <f aca="true" t="shared" si="23" ref="J64:R64">SUM(J62:J63)</f>
        <v>0</v>
      </c>
      <c r="K64" s="126">
        <f t="shared" si="23"/>
        <v>0</v>
      </c>
      <c r="L64" s="126">
        <f t="shared" si="23"/>
        <v>0</v>
      </c>
      <c r="M64" s="126">
        <f t="shared" si="23"/>
        <v>0</v>
      </c>
      <c r="N64" s="126">
        <f t="shared" si="23"/>
        <v>0</v>
      </c>
      <c r="O64" s="126">
        <f t="shared" si="23"/>
        <v>0</v>
      </c>
      <c r="P64" s="126">
        <f t="shared" si="23"/>
        <v>0</v>
      </c>
      <c r="Q64" s="126">
        <f t="shared" si="23"/>
        <v>0</v>
      </c>
      <c r="R64" s="126">
        <f t="shared" si="23"/>
        <v>0</v>
      </c>
      <c r="S64" s="158"/>
      <c r="T64" s="126">
        <f aca="true" t="shared" si="24" ref="T64:AA64">SUM(T62:T63)</f>
        <v>0</v>
      </c>
      <c r="U64" s="126">
        <f t="shared" si="24"/>
        <v>0</v>
      </c>
      <c r="V64" s="126">
        <f t="shared" si="24"/>
        <v>0</v>
      </c>
      <c r="W64" s="126">
        <f t="shared" si="24"/>
        <v>0</v>
      </c>
      <c r="X64" s="126">
        <f t="shared" si="24"/>
        <v>0</v>
      </c>
      <c r="Y64" s="126">
        <f t="shared" si="24"/>
        <v>0</v>
      </c>
      <c r="Z64" s="126">
        <f t="shared" si="24"/>
        <v>0</v>
      </c>
      <c r="AA64" s="126">
        <f t="shared" si="24"/>
        <v>0</v>
      </c>
    </row>
    <row r="65" spans="1:27" s="178" customFormat="1" ht="15" customHeight="1">
      <c r="A65" s="151"/>
      <c r="B65" s="152" t="s">
        <v>30</v>
      </c>
      <c r="C65" s="126">
        <f aca="true" t="shared" si="25" ref="C65:R65">+C46+C60+C64</f>
        <v>936</v>
      </c>
      <c r="D65" s="126">
        <f t="shared" si="25"/>
        <v>1051</v>
      </c>
      <c r="E65" s="126">
        <f t="shared" si="25"/>
        <v>169</v>
      </c>
      <c r="F65" s="126">
        <f t="shared" si="25"/>
        <v>2156</v>
      </c>
      <c r="G65" s="126">
        <f t="shared" si="25"/>
        <v>2654</v>
      </c>
      <c r="H65" s="126">
        <f t="shared" si="25"/>
        <v>2729</v>
      </c>
      <c r="I65" s="126">
        <f t="shared" si="25"/>
        <v>807</v>
      </c>
      <c r="J65" s="126">
        <f t="shared" si="25"/>
        <v>6190</v>
      </c>
      <c r="K65" s="126">
        <f t="shared" si="25"/>
        <v>331</v>
      </c>
      <c r="L65" s="126">
        <f t="shared" si="25"/>
        <v>371</v>
      </c>
      <c r="M65" s="126">
        <f t="shared" si="25"/>
        <v>130</v>
      </c>
      <c r="N65" s="126">
        <f t="shared" si="25"/>
        <v>832</v>
      </c>
      <c r="O65" s="126">
        <f t="shared" si="25"/>
        <v>740</v>
      </c>
      <c r="P65" s="126">
        <f t="shared" si="25"/>
        <v>939</v>
      </c>
      <c r="Q65" s="126">
        <f t="shared" si="25"/>
        <v>190</v>
      </c>
      <c r="R65" s="126">
        <f t="shared" si="25"/>
        <v>1869</v>
      </c>
      <c r="S65" s="158"/>
      <c r="T65" s="126">
        <f aca="true" t="shared" si="26" ref="T65:AA65">+T46+T60+T64</f>
        <v>10790</v>
      </c>
      <c r="U65" s="126">
        <f t="shared" si="26"/>
        <v>8736</v>
      </c>
      <c r="V65" s="126">
        <f t="shared" si="26"/>
        <v>3036</v>
      </c>
      <c r="W65" s="126">
        <f t="shared" si="26"/>
        <v>22562</v>
      </c>
      <c r="X65" s="126">
        <f t="shared" si="26"/>
        <v>1695</v>
      </c>
      <c r="Y65" s="126">
        <f t="shared" si="26"/>
        <v>1193</v>
      </c>
      <c r="Z65" s="126">
        <f t="shared" si="26"/>
        <v>1185</v>
      </c>
      <c r="AA65" s="126">
        <f t="shared" si="26"/>
        <v>4073</v>
      </c>
    </row>
    <row r="67" ht="12.75">
      <c r="K67" s="16">
        <v>5</v>
      </c>
    </row>
    <row r="68" ht="12.75">
      <c r="B68" s="82" t="s">
        <v>385</v>
      </c>
    </row>
    <row r="69" ht="12.75">
      <c r="B69" s="149"/>
    </row>
  </sheetData>
  <sheetProtection/>
  <mergeCells count="12">
    <mergeCell ref="G4:J4"/>
    <mergeCell ref="G50:J50"/>
    <mergeCell ref="X4:AA4"/>
    <mergeCell ref="X50:AA50"/>
    <mergeCell ref="T4:W4"/>
    <mergeCell ref="T50:W50"/>
    <mergeCell ref="C4:F4"/>
    <mergeCell ref="C50:F50"/>
    <mergeCell ref="K4:N4"/>
    <mergeCell ref="O4:R4"/>
    <mergeCell ref="K50:N50"/>
    <mergeCell ref="O50:R50"/>
  </mergeCells>
  <printOptions gridLines="1" horizontalCentered="1"/>
  <pageMargins left="0.35433070866141736" right="0.35433070866141736" top="0.45" bottom="0.984251968503937" header="0.25" footer="0.5118110236220472"/>
  <pageSetup blackAndWhite="1" horizontalDpi="300" verticalDpi="300" orientation="landscape" paperSize="9" scale="69" r:id="rId2"/>
  <rowBreaks count="1" manualBreakCount="1">
    <brk id="46" max="26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72"/>
  <sheetViews>
    <sheetView zoomScalePageLayoutView="0" workbookViewId="0" topLeftCell="D52">
      <selection activeCell="Q61" sqref="A1:IV16384"/>
    </sheetView>
  </sheetViews>
  <sheetFormatPr defaultColWidth="9.140625" defaultRowHeight="12.75"/>
  <cols>
    <col min="1" max="1" width="3.7109375" style="82" customWidth="1"/>
    <col min="2" max="2" width="21.00390625" style="82" bestFit="1" customWidth="1"/>
    <col min="3" max="7" width="7.57421875" style="16" customWidth="1"/>
    <col min="8" max="8" width="9.28125" style="16" customWidth="1"/>
    <col min="9" max="10" width="7.57421875" style="16" customWidth="1"/>
    <col min="11" max="11" width="7.57421875" style="383" customWidth="1"/>
    <col min="12" max="23" width="7.57421875" style="16" customWidth="1"/>
    <col min="24" max="16384" width="9.140625" style="82" customWidth="1"/>
  </cols>
  <sheetData>
    <row r="1" spans="1:22" ht="18" customHeight="1">
      <c r="A1" s="81"/>
      <c r="B1" s="81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ht="18" customHeight="1">
      <c r="A2" s="149"/>
      <c r="B2" s="149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2" ht="18" customHeight="1">
      <c r="A3" s="81"/>
      <c r="B3" s="81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</row>
    <row r="4" spans="1:23" ht="15" customHeight="1">
      <c r="A4" s="302" t="s">
        <v>4</v>
      </c>
      <c r="B4" s="373" t="s">
        <v>5</v>
      </c>
      <c r="C4" s="504" t="s">
        <v>359</v>
      </c>
      <c r="D4" s="505"/>
      <c r="E4" s="311"/>
      <c r="F4" s="504" t="s">
        <v>193</v>
      </c>
      <c r="G4" s="505"/>
      <c r="H4" s="311"/>
      <c r="I4" s="504" t="s">
        <v>194</v>
      </c>
      <c r="J4" s="505"/>
      <c r="K4" s="311"/>
      <c r="L4" s="504" t="s">
        <v>184</v>
      </c>
      <c r="M4" s="505"/>
      <c r="N4" s="311"/>
      <c r="O4" s="507" t="s">
        <v>357</v>
      </c>
      <c r="P4" s="508"/>
      <c r="Q4" s="342"/>
      <c r="R4" s="504" t="s">
        <v>244</v>
      </c>
      <c r="S4" s="505"/>
      <c r="T4" s="311"/>
      <c r="U4" s="502" t="s">
        <v>195</v>
      </c>
      <c r="V4" s="503"/>
      <c r="W4" s="374"/>
    </row>
    <row r="5" spans="1:23" ht="12.75">
      <c r="A5" s="238"/>
      <c r="B5" s="238"/>
      <c r="C5" s="375" t="s">
        <v>243</v>
      </c>
      <c r="D5" s="375" t="s">
        <v>216</v>
      </c>
      <c r="E5" s="375" t="s">
        <v>257</v>
      </c>
      <c r="F5" s="375" t="s">
        <v>243</v>
      </c>
      <c r="G5" s="375" t="s">
        <v>216</v>
      </c>
      <c r="H5" s="375" t="s">
        <v>256</v>
      </c>
      <c r="I5" s="375" t="s">
        <v>243</v>
      </c>
      <c r="J5" s="375" t="s">
        <v>216</v>
      </c>
      <c r="K5" s="375" t="s">
        <v>256</v>
      </c>
      <c r="L5" s="375" t="s">
        <v>243</v>
      </c>
      <c r="M5" s="375" t="s">
        <v>216</v>
      </c>
      <c r="N5" s="375" t="s">
        <v>256</v>
      </c>
      <c r="O5" s="375" t="s">
        <v>243</v>
      </c>
      <c r="P5" s="375" t="s">
        <v>216</v>
      </c>
      <c r="Q5" s="375" t="s">
        <v>256</v>
      </c>
      <c r="R5" s="375" t="s">
        <v>243</v>
      </c>
      <c r="S5" s="375" t="s">
        <v>216</v>
      </c>
      <c r="T5" s="375" t="s">
        <v>256</v>
      </c>
      <c r="U5" s="375" t="s">
        <v>243</v>
      </c>
      <c r="V5" s="375" t="s">
        <v>216</v>
      </c>
      <c r="W5" s="375" t="s">
        <v>256</v>
      </c>
    </row>
    <row r="6" spans="1:23" s="316" customFormat="1" ht="13.5" customHeight="1">
      <c r="A6" s="88">
        <v>1</v>
      </c>
      <c r="B6" s="89" t="s">
        <v>7</v>
      </c>
      <c r="C6" s="89">
        <v>6041</v>
      </c>
      <c r="D6" s="89">
        <f>'TABLE-81'!F6</f>
        <v>2017</v>
      </c>
      <c r="E6" s="89">
        <f>D6/C6*100</f>
        <v>33.388511835788776</v>
      </c>
      <c r="F6" s="89">
        <v>1849</v>
      </c>
      <c r="G6" s="89">
        <f>'TABLE-81'!J6</f>
        <v>499</v>
      </c>
      <c r="H6" s="89">
        <f>G6/F6*100</f>
        <v>26.9875608436993</v>
      </c>
      <c r="I6" s="89">
        <v>2098</v>
      </c>
      <c r="J6" s="89">
        <f>'TABLE-81'!N6</f>
        <v>614</v>
      </c>
      <c r="K6" s="89">
        <f>J6/I6*100</f>
        <v>29.26596758817922</v>
      </c>
      <c r="L6" s="89">
        <v>1001</v>
      </c>
      <c r="M6" s="89">
        <f>'TABLE-82'!J6</f>
        <v>363</v>
      </c>
      <c r="N6" s="89">
        <f>M6/L6*100</f>
        <v>36.26373626373626</v>
      </c>
      <c r="O6" s="376">
        <f>'TABLE-55'!K8</f>
        <v>437</v>
      </c>
      <c r="P6" s="89">
        <f>'TABLE-82'!N6</f>
        <v>137</v>
      </c>
      <c r="Q6" s="89">
        <f aca="true" t="shared" si="0" ref="Q6:Q12">P6/O6*100</f>
        <v>31.35011441647597</v>
      </c>
      <c r="R6" s="89">
        <f>'TABLE-71'!K8</f>
        <v>397</v>
      </c>
      <c r="S6" s="89">
        <f>'TABLE-82'!R6</f>
        <v>141</v>
      </c>
      <c r="T6" s="89">
        <f aca="true" t="shared" si="1" ref="T6:T12">S6/R6*100</f>
        <v>35.51637279596977</v>
      </c>
      <c r="U6" s="89">
        <v>651</v>
      </c>
      <c r="V6" s="89">
        <f>'TABLE-82'!F6</f>
        <v>328</v>
      </c>
      <c r="W6" s="377">
        <f aca="true" t="shared" si="2" ref="W6:W24">V6/U6*100</f>
        <v>50.38402457757296</v>
      </c>
    </row>
    <row r="7" spans="1:23" s="316" customFormat="1" ht="13.5" customHeight="1">
      <c r="A7" s="88">
        <v>2</v>
      </c>
      <c r="B7" s="89" t="s">
        <v>8</v>
      </c>
      <c r="C7" s="89">
        <v>90</v>
      </c>
      <c r="D7" s="89">
        <f>'TABLE-81'!F7</f>
        <v>47</v>
      </c>
      <c r="E7" s="89">
        <f aca="true" t="shared" si="3" ref="E7:E41">D7/C7*100</f>
        <v>52.22222222222223</v>
      </c>
      <c r="F7" s="89">
        <v>0</v>
      </c>
      <c r="G7" s="89">
        <f>'TABLE-81'!J7</f>
        <v>0</v>
      </c>
      <c r="H7" s="89">
        <v>0</v>
      </c>
      <c r="I7" s="89">
        <v>0</v>
      </c>
      <c r="J7" s="89">
        <f>'TABLE-81'!N7</f>
        <v>0</v>
      </c>
      <c r="K7" s="89">
        <v>0</v>
      </c>
      <c r="L7" s="89">
        <v>41</v>
      </c>
      <c r="M7" s="89">
        <f>'TABLE-82'!J7</f>
        <v>8</v>
      </c>
      <c r="N7" s="89">
        <f aca="true" t="shared" si="4" ref="N7:N46">M7/L7*100</f>
        <v>19.51219512195122</v>
      </c>
      <c r="O7" s="376">
        <f>'TABLE-55'!K9</f>
        <v>37</v>
      </c>
      <c r="P7" s="89">
        <f>'TABLE-82'!N7</f>
        <v>1</v>
      </c>
      <c r="Q7" s="89">
        <f t="shared" si="0"/>
        <v>2.7027027027027026</v>
      </c>
      <c r="R7" s="89">
        <f>'TABLE-71'!K9</f>
        <v>10</v>
      </c>
      <c r="S7" s="89">
        <f>'TABLE-82'!R7</f>
        <v>3</v>
      </c>
      <c r="T7" s="89">
        <f t="shared" si="1"/>
        <v>30</v>
      </c>
      <c r="U7" s="89">
        <v>9</v>
      </c>
      <c r="V7" s="89">
        <f>'TABLE-82'!F7</f>
        <v>9</v>
      </c>
      <c r="W7" s="377">
        <f t="shared" si="2"/>
        <v>100</v>
      </c>
    </row>
    <row r="8" spans="1:23" ht="13.5" customHeight="1">
      <c r="A8" s="88">
        <v>3</v>
      </c>
      <c r="B8" s="89" t="s">
        <v>9</v>
      </c>
      <c r="C8" s="89">
        <v>687</v>
      </c>
      <c r="D8" s="89">
        <f>'TABLE-81'!F8</f>
        <v>60</v>
      </c>
      <c r="E8" s="89">
        <f t="shared" si="3"/>
        <v>8.73362445414847</v>
      </c>
      <c r="F8" s="89">
        <v>1195</v>
      </c>
      <c r="G8" s="89">
        <f>'TABLE-81'!J8</f>
        <v>193</v>
      </c>
      <c r="H8" s="89">
        <f>G8/F8*100</f>
        <v>16.150627615062763</v>
      </c>
      <c r="I8" s="89">
        <v>813</v>
      </c>
      <c r="J8" s="89">
        <f>'TABLE-81'!N8</f>
        <v>173</v>
      </c>
      <c r="K8" s="89">
        <f>J8/I8*100</f>
        <v>21.27921279212792</v>
      </c>
      <c r="L8" s="89">
        <v>647</v>
      </c>
      <c r="M8" s="89">
        <f>'TABLE-82'!J8</f>
        <v>130</v>
      </c>
      <c r="N8" s="89">
        <f t="shared" si="4"/>
        <v>20.09273570324575</v>
      </c>
      <c r="O8" s="376">
        <f>'TABLE-55'!K10</f>
        <v>73</v>
      </c>
      <c r="P8" s="89">
        <f>'TABLE-82'!N8</f>
        <v>24</v>
      </c>
      <c r="Q8" s="89">
        <f t="shared" si="0"/>
        <v>32.87671232876712</v>
      </c>
      <c r="R8" s="89">
        <f>'TABLE-71'!K10</f>
        <v>53</v>
      </c>
      <c r="S8" s="89">
        <f>'TABLE-82'!R8</f>
        <v>25</v>
      </c>
      <c r="T8" s="89">
        <f t="shared" si="1"/>
        <v>47.16981132075472</v>
      </c>
      <c r="U8" s="89">
        <v>139</v>
      </c>
      <c r="V8" s="89">
        <f>'TABLE-82'!F8</f>
        <v>38</v>
      </c>
      <c r="W8" s="89">
        <f t="shared" si="2"/>
        <v>27.33812949640288</v>
      </c>
    </row>
    <row r="9" spans="1:23" ht="13.5" customHeight="1">
      <c r="A9" s="88">
        <v>4</v>
      </c>
      <c r="B9" s="89" t="s">
        <v>10</v>
      </c>
      <c r="C9" s="89">
        <v>841</v>
      </c>
      <c r="D9" s="89">
        <f>'TABLE-81'!F9</f>
        <v>54</v>
      </c>
      <c r="E9" s="89">
        <f t="shared" si="3"/>
        <v>6.4209274673008325</v>
      </c>
      <c r="F9" s="89">
        <v>2814</v>
      </c>
      <c r="G9" s="89">
        <f>'TABLE-81'!J9</f>
        <v>520</v>
      </c>
      <c r="H9" s="89">
        <f>G9/F9*100</f>
        <v>18.47903340440654</v>
      </c>
      <c r="I9" s="89">
        <v>4244</v>
      </c>
      <c r="J9" s="89">
        <f>'TABLE-81'!N9</f>
        <v>914</v>
      </c>
      <c r="K9" s="89">
        <f>J9/I9*100</f>
        <v>21.536286522148917</v>
      </c>
      <c r="L9" s="89">
        <v>3115</v>
      </c>
      <c r="M9" s="89">
        <f>'TABLE-82'!J9</f>
        <v>817</v>
      </c>
      <c r="N9" s="89">
        <f t="shared" si="4"/>
        <v>26.22792937399679</v>
      </c>
      <c r="O9" s="376">
        <f>'TABLE-55'!K11</f>
        <v>882</v>
      </c>
      <c r="P9" s="89">
        <f>'TABLE-82'!N9</f>
        <v>192</v>
      </c>
      <c r="Q9" s="89">
        <f t="shared" si="0"/>
        <v>21.768707482993197</v>
      </c>
      <c r="R9" s="89">
        <f>'TABLE-71'!K11</f>
        <v>395</v>
      </c>
      <c r="S9" s="89">
        <f>'TABLE-82'!R9</f>
        <v>148</v>
      </c>
      <c r="T9" s="89">
        <f t="shared" si="1"/>
        <v>37.46835443037975</v>
      </c>
      <c r="U9" s="89">
        <v>1542</v>
      </c>
      <c r="V9" s="89">
        <f>'TABLE-82'!F9</f>
        <v>300</v>
      </c>
      <c r="W9" s="89">
        <f t="shared" si="2"/>
        <v>19.45525291828794</v>
      </c>
    </row>
    <row r="10" spans="1:23" ht="13.5" customHeight="1">
      <c r="A10" s="88">
        <v>5</v>
      </c>
      <c r="B10" s="89" t="s">
        <v>11</v>
      </c>
      <c r="C10" s="89">
        <v>191</v>
      </c>
      <c r="D10" s="89">
        <f>'TABLE-81'!F10</f>
        <v>17</v>
      </c>
      <c r="E10" s="89">
        <f t="shared" si="3"/>
        <v>8.900523560209423</v>
      </c>
      <c r="F10" s="89">
        <v>1141</v>
      </c>
      <c r="G10" s="89">
        <f>'TABLE-81'!J10</f>
        <v>174</v>
      </c>
      <c r="H10" s="89">
        <f>G10/F10*100</f>
        <v>15.249780893952671</v>
      </c>
      <c r="I10" s="89">
        <v>625</v>
      </c>
      <c r="J10" s="89">
        <f>'TABLE-81'!N10</f>
        <v>146</v>
      </c>
      <c r="K10" s="89">
        <f>J10/I10*100</f>
        <v>23.36</v>
      </c>
      <c r="L10" s="89">
        <v>369</v>
      </c>
      <c r="M10" s="89">
        <f>'TABLE-82'!J10</f>
        <v>72</v>
      </c>
      <c r="N10" s="89">
        <f t="shared" si="4"/>
        <v>19.51219512195122</v>
      </c>
      <c r="O10" s="376">
        <f>'TABLE-55'!K12</f>
        <v>196</v>
      </c>
      <c r="P10" s="89">
        <f>'TABLE-82'!N10</f>
        <v>11</v>
      </c>
      <c r="Q10" s="89">
        <f t="shared" si="0"/>
        <v>5.612244897959184</v>
      </c>
      <c r="R10" s="89">
        <f>'TABLE-71'!K12</f>
        <v>511</v>
      </c>
      <c r="S10" s="89">
        <f>'TABLE-82'!R10</f>
        <v>104</v>
      </c>
      <c r="T10" s="89">
        <f t="shared" si="1"/>
        <v>20.352250489236788</v>
      </c>
      <c r="U10" s="89">
        <v>2251</v>
      </c>
      <c r="V10" s="89">
        <f>'TABLE-82'!F10</f>
        <v>106</v>
      </c>
      <c r="W10" s="89">
        <f t="shared" si="2"/>
        <v>4.709018214127054</v>
      </c>
    </row>
    <row r="11" spans="1:23" ht="13.5" customHeight="1">
      <c r="A11" s="88">
        <v>6</v>
      </c>
      <c r="B11" s="89" t="s">
        <v>12</v>
      </c>
      <c r="C11" s="89">
        <v>644</v>
      </c>
      <c r="D11" s="89">
        <f>'TABLE-81'!F11</f>
        <v>284</v>
      </c>
      <c r="E11" s="89">
        <f t="shared" si="3"/>
        <v>44.099378881987576</v>
      </c>
      <c r="F11" s="89">
        <v>210</v>
      </c>
      <c r="G11" s="89">
        <f>'TABLE-81'!J11</f>
        <v>32</v>
      </c>
      <c r="H11" s="89">
        <f>G11/F11*100</f>
        <v>15.238095238095239</v>
      </c>
      <c r="I11" s="89">
        <v>0</v>
      </c>
      <c r="J11" s="89">
        <f>'TABLE-81'!N11</f>
        <v>0</v>
      </c>
      <c r="K11" s="89">
        <v>0</v>
      </c>
      <c r="L11" s="89">
        <v>231</v>
      </c>
      <c r="M11" s="89">
        <f>'TABLE-82'!J11</f>
        <v>70</v>
      </c>
      <c r="N11" s="89">
        <f t="shared" si="4"/>
        <v>30.303030303030305</v>
      </c>
      <c r="O11" s="376">
        <f>'TABLE-55'!K13</f>
        <v>9</v>
      </c>
      <c r="P11" s="89">
        <f>'TABLE-82'!N11</f>
        <v>7</v>
      </c>
      <c r="Q11" s="89">
        <f t="shared" si="0"/>
        <v>77.77777777777779</v>
      </c>
      <c r="R11" s="89">
        <f>'TABLE-71'!K13</f>
        <v>26</v>
      </c>
      <c r="S11" s="89">
        <f>'TABLE-82'!R11</f>
        <v>7</v>
      </c>
      <c r="T11" s="89">
        <f t="shared" si="1"/>
        <v>26.923076923076923</v>
      </c>
      <c r="U11" s="89">
        <v>40</v>
      </c>
      <c r="V11" s="89">
        <f>'TABLE-82'!F11</f>
        <v>10</v>
      </c>
      <c r="W11" s="89">
        <v>0</v>
      </c>
    </row>
    <row r="12" spans="1:23" ht="13.5" customHeight="1">
      <c r="A12" s="88">
        <v>7</v>
      </c>
      <c r="B12" s="89" t="s">
        <v>13</v>
      </c>
      <c r="C12" s="89">
        <v>2286</v>
      </c>
      <c r="D12" s="89">
        <f>'TABLE-81'!F12</f>
        <v>370</v>
      </c>
      <c r="E12" s="89">
        <f t="shared" si="3"/>
        <v>16.185476815398076</v>
      </c>
      <c r="F12" s="89">
        <v>6905</v>
      </c>
      <c r="G12" s="89">
        <f>'TABLE-81'!J12</f>
        <v>545</v>
      </c>
      <c r="H12" s="89">
        <f>G12/F12*100</f>
        <v>7.892831281679942</v>
      </c>
      <c r="I12" s="89">
        <v>4695</v>
      </c>
      <c r="J12" s="89">
        <f>'TABLE-81'!N12</f>
        <v>632</v>
      </c>
      <c r="K12" s="89">
        <f aca="true" t="shared" si="5" ref="K12:K19">J12/I12*100</f>
        <v>13.461128860489882</v>
      </c>
      <c r="L12" s="89">
        <v>4107</v>
      </c>
      <c r="M12" s="89">
        <f>'TABLE-82'!J12</f>
        <v>804</v>
      </c>
      <c r="N12" s="89">
        <f t="shared" si="4"/>
        <v>19.576333089846603</v>
      </c>
      <c r="O12" s="376">
        <f>'TABLE-55'!K14</f>
        <v>431</v>
      </c>
      <c r="P12" s="89">
        <f>'TABLE-82'!N12</f>
        <v>100</v>
      </c>
      <c r="Q12" s="89">
        <f t="shared" si="0"/>
        <v>23.201856148491878</v>
      </c>
      <c r="R12" s="89">
        <f>'TABLE-71'!K14</f>
        <v>1363</v>
      </c>
      <c r="S12" s="89">
        <f>'TABLE-82'!R12</f>
        <v>365</v>
      </c>
      <c r="T12" s="89">
        <f t="shared" si="1"/>
        <v>26.77916360968452</v>
      </c>
      <c r="U12" s="89">
        <v>1180</v>
      </c>
      <c r="V12" s="89">
        <f>'TABLE-82'!F12</f>
        <v>41</v>
      </c>
      <c r="W12" s="89">
        <f t="shared" si="2"/>
        <v>3.4745762711864407</v>
      </c>
    </row>
    <row r="13" spans="1:23" ht="13.5" customHeight="1">
      <c r="A13" s="88">
        <v>8</v>
      </c>
      <c r="B13" s="89" t="s">
        <v>154</v>
      </c>
      <c r="C13" s="89">
        <v>166</v>
      </c>
      <c r="D13" s="89">
        <f>'TABLE-81'!F13</f>
        <v>147</v>
      </c>
      <c r="E13" s="89">
        <f t="shared" si="3"/>
        <v>88.55421686746988</v>
      </c>
      <c r="F13" s="89">
        <v>0</v>
      </c>
      <c r="G13" s="89">
        <f>'TABLE-81'!J13</f>
        <v>0</v>
      </c>
      <c r="H13" s="89">
        <v>0</v>
      </c>
      <c r="I13" s="89">
        <v>12</v>
      </c>
      <c r="J13" s="89">
        <f>'TABLE-81'!N13</f>
        <v>3</v>
      </c>
      <c r="K13" s="89">
        <f t="shared" si="5"/>
        <v>25</v>
      </c>
      <c r="L13" s="89">
        <v>45</v>
      </c>
      <c r="M13" s="89">
        <f>'TABLE-82'!J13</f>
        <v>29</v>
      </c>
      <c r="N13" s="89">
        <f t="shared" si="4"/>
        <v>64.44444444444444</v>
      </c>
      <c r="O13" s="376">
        <f>'TABLE-55'!K15</f>
        <v>0</v>
      </c>
      <c r="P13" s="89">
        <f>'TABLE-82'!N13</f>
        <v>0</v>
      </c>
      <c r="Q13" s="89">
        <v>0</v>
      </c>
      <c r="R13" s="89">
        <f>'TABLE-71'!K15</f>
        <v>0</v>
      </c>
      <c r="S13" s="89">
        <f>'TABLE-82'!R13</f>
        <v>0</v>
      </c>
      <c r="T13" s="89">
        <v>0</v>
      </c>
      <c r="U13" s="89">
        <v>14</v>
      </c>
      <c r="V13" s="89">
        <f>'TABLE-82'!F13</f>
        <v>0</v>
      </c>
      <c r="W13" s="89">
        <v>0</v>
      </c>
    </row>
    <row r="14" spans="1:23" ht="13.5" customHeight="1">
      <c r="A14" s="88">
        <v>9</v>
      </c>
      <c r="B14" s="89" t="s">
        <v>14</v>
      </c>
      <c r="C14" s="89">
        <v>81</v>
      </c>
      <c r="D14" s="89">
        <f>'TABLE-81'!F14</f>
        <v>0</v>
      </c>
      <c r="E14" s="89">
        <f t="shared" si="3"/>
        <v>0</v>
      </c>
      <c r="F14" s="89">
        <v>44</v>
      </c>
      <c r="G14" s="89">
        <f>'TABLE-81'!J14</f>
        <v>22</v>
      </c>
      <c r="H14" s="89">
        <f>G14/F14*100</f>
        <v>50</v>
      </c>
      <c r="I14" s="89">
        <v>133</v>
      </c>
      <c r="J14" s="89">
        <f>'TABLE-81'!N14</f>
        <v>54</v>
      </c>
      <c r="K14" s="89">
        <f t="shared" si="5"/>
        <v>40.6015037593985</v>
      </c>
      <c r="L14" s="89">
        <v>270</v>
      </c>
      <c r="M14" s="89">
        <f>'TABLE-82'!J14</f>
        <v>163</v>
      </c>
      <c r="N14" s="89">
        <f t="shared" si="4"/>
        <v>60.370370370370374</v>
      </c>
      <c r="O14" s="376">
        <f>'TABLE-55'!K16</f>
        <v>20</v>
      </c>
      <c r="P14" s="89">
        <f>'TABLE-82'!N14</f>
        <v>13</v>
      </c>
      <c r="Q14" s="89">
        <f>P14/O14*100</f>
        <v>65</v>
      </c>
      <c r="R14" s="89">
        <f>'TABLE-71'!K16</f>
        <v>58</v>
      </c>
      <c r="S14" s="89">
        <f>'TABLE-82'!R14</f>
        <v>26</v>
      </c>
      <c r="T14" s="89">
        <f aca="true" t="shared" si="6" ref="T14:T20">S14/R14*100</f>
        <v>44.827586206896555</v>
      </c>
      <c r="U14" s="89">
        <v>157</v>
      </c>
      <c r="V14" s="89">
        <f>'TABLE-82'!F14</f>
        <v>50</v>
      </c>
      <c r="W14" s="89">
        <f t="shared" si="2"/>
        <v>31.84713375796178</v>
      </c>
    </row>
    <row r="15" spans="1:23" ht="13.5" customHeight="1">
      <c r="A15" s="88">
        <v>10</v>
      </c>
      <c r="B15" s="89" t="s">
        <v>218</v>
      </c>
      <c r="C15" s="89">
        <v>72</v>
      </c>
      <c r="D15" s="89">
        <f>'TABLE-81'!F15</f>
        <v>42</v>
      </c>
      <c r="E15" s="89">
        <v>0</v>
      </c>
      <c r="F15" s="89">
        <v>0</v>
      </c>
      <c r="G15" s="89">
        <f>'TABLE-81'!J15</f>
        <v>0</v>
      </c>
      <c r="H15" s="89">
        <v>0</v>
      </c>
      <c r="I15" s="89">
        <v>1</v>
      </c>
      <c r="J15" s="89">
        <f>'TABLE-81'!N15</f>
        <v>0</v>
      </c>
      <c r="K15" s="89">
        <f t="shared" si="5"/>
        <v>0</v>
      </c>
      <c r="L15" s="89">
        <v>23</v>
      </c>
      <c r="M15" s="89">
        <f>'TABLE-82'!J15</f>
        <v>12</v>
      </c>
      <c r="N15" s="89">
        <f>M15/L15*100</f>
        <v>52.17391304347826</v>
      </c>
      <c r="O15" s="376">
        <f>'TABLE-55'!K17</f>
        <v>0</v>
      </c>
      <c r="P15" s="89">
        <f>'TABLE-82'!N15</f>
        <v>0</v>
      </c>
      <c r="Q15" s="89">
        <v>0</v>
      </c>
      <c r="R15" s="89">
        <f>'TABLE-71'!K17</f>
        <v>9</v>
      </c>
      <c r="S15" s="89">
        <f>'TABLE-82'!R15</f>
        <v>2</v>
      </c>
      <c r="T15" s="89">
        <f t="shared" si="6"/>
        <v>22.22222222222222</v>
      </c>
      <c r="U15" s="89">
        <v>0</v>
      </c>
      <c r="V15" s="89">
        <f>'TABLE-82'!F15</f>
        <v>0</v>
      </c>
      <c r="W15" s="89">
        <v>0</v>
      </c>
    </row>
    <row r="16" spans="1:23" ht="13.5" customHeight="1">
      <c r="A16" s="88">
        <v>11</v>
      </c>
      <c r="B16" s="89" t="s">
        <v>15</v>
      </c>
      <c r="C16" s="89">
        <v>124</v>
      </c>
      <c r="D16" s="89">
        <f>'TABLE-81'!F16</f>
        <v>51</v>
      </c>
      <c r="E16" s="89">
        <f t="shared" si="3"/>
        <v>41.12903225806452</v>
      </c>
      <c r="F16" s="89">
        <v>40</v>
      </c>
      <c r="G16" s="89">
        <f>'TABLE-81'!J16</f>
        <v>21</v>
      </c>
      <c r="H16" s="89">
        <f aca="true" t="shared" si="7" ref="H16:H23">G16/F16*100</f>
        <v>52.5</v>
      </c>
      <c r="I16" s="89">
        <v>4</v>
      </c>
      <c r="J16" s="89">
        <f>'TABLE-81'!N16</f>
        <v>1</v>
      </c>
      <c r="K16" s="89">
        <f t="shared" si="5"/>
        <v>25</v>
      </c>
      <c r="L16" s="89">
        <v>24</v>
      </c>
      <c r="M16" s="89">
        <f>'TABLE-82'!J16</f>
        <v>5</v>
      </c>
      <c r="N16" s="89">
        <f t="shared" si="4"/>
        <v>20.833333333333336</v>
      </c>
      <c r="O16" s="376">
        <f>'TABLE-55'!K18</f>
        <v>4</v>
      </c>
      <c r="P16" s="89">
        <f>'TABLE-82'!N16</f>
        <v>1</v>
      </c>
      <c r="Q16" s="89">
        <f>P16/O16*100</f>
        <v>25</v>
      </c>
      <c r="R16" s="89">
        <f>'TABLE-71'!K18</f>
        <v>21</v>
      </c>
      <c r="S16" s="89">
        <f>'TABLE-82'!R16</f>
        <v>2</v>
      </c>
      <c r="T16" s="89">
        <f t="shared" si="6"/>
        <v>9.523809523809524</v>
      </c>
      <c r="U16" s="89">
        <v>1</v>
      </c>
      <c r="V16" s="89">
        <f>'TABLE-82'!F16</f>
        <v>0</v>
      </c>
      <c r="W16" s="89">
        <f t="shared" si="2"/>
        <v>0</v>
      </c>
    </row>
    <row r="17" spans="1:23" ht="13.5" customHeight="1">
      <c r="A17" s="88">
        <v>12</v>
      </c>
      <c r="B17" s="89" t="s">
        <v>16</v>
      </c>
      <c r="C17" s="89">
        <v>213</v>
      </c>
      <c r="D17" s="89">
        <f>'TABLE-81'!F17</f>
        <v>46</v>
      </c>
      <c r="E17" s="89">
        <f t="shared" si="3"/>
        <v>21.5962441314554</v>
      </c>
      <c r="F17" s="89">
        <v>0</v>
      </c>
      <c r="G17" s="89">
        <f>'TABLE-81'!J17</f>
        <v>0</v>
      </c>
      <c r="H17" s="89">
        <v>0</v>
      </c>
      <c r="I17" s="89">
        <v>4</v>
      </c>
      <c r="J17" s="89">
        <f>'TABLE-81'!N17</f>
        <v>3</v>
      </c>
      <c r="K17" s="89">
        <f t="shared" si="5"/>
        <v>75</v>
      </c>
      <c r="L17" s="89">
        <v>139</v>
      </c>
      <c r="M17" s="89">
        <f>'TABLE-82'!J17</f>
        <v>81</v>
      </c>
      <c r="N17" s="89">
        <f t="shared" si="4"/>
        <v>58.27338129496403</v>
      </c>
      <c r="O17" s="376">
        <f>'TABLE-55'!K19</f>
        <v>6</v>
      </c>
      <c r="P17" s="89">
        <f>'TABLE-82'!N17</f>
        <v>4</v>
      </c>
      <c r="Q17" s="89">
        <v>0</v>
      </c>
      <c r="R17" s="89">
        <f>'TABLE-71'!K19</f>
        <v>36</v>
      </c>
      <c r="S17" s="89">
        <f>'TABLE-82'!R17</f>
        <v>20</v>
      </c>
      <c r="T17" s="89">
        <f t="shared" si="6"/>
        <v>55.55555555555556</v>
      </c>
      <c r="U17" s="89">
        <v>0</v>
      </c>
      <c r="V17" s="89">
        <f>'TABLE-82'!F17</f>
        <v>0</v>
      </c>
      <c r="W17" s="89">
        <v>0</v>
      </c>
    </row>
    <row r="18" spans="1:23" ht="13.5" customHeight="1">
      <c r="A18" s="88">
        <v>13</v>
      </c>
      <c r="B18" s="89" t="s">
        <v>17</v>
      </c>
      <c r="C18" s="89">
        <v>244</v>
      </c>
      <c r="D18" s="89">
        <f>'TABLE-81'!F18</f>
        <v>32</v>
      </c>
      <c r="E18" s="89">
        <f t="shared" si="3"/>
        <v>13.114754098360656</v>
      </c>
      <c r="F18" s="89">
        <v>45</v>
      </c>
      <c r="G18" s="89">
        <f>'TABLE-81'!J18</f>
        <v>20</v>
      </c>
      <c r="H18" s="89">
        <f t="shared" si="7"/>
        <v>44.44444444444444</v>
      </c>
      <c r="I18" s="89">
        <v>123</v>
      </c>
      <c r="J18" s="89">
        <f>'TABLE-81'!N18</f>
        <v>65</v>
      </c>
      <c r="K18" s="89">
        <f t="shared" si="5"/>
        <v>52.84552845528455</v>
      </c>
      <c r="L18" s="89">
        <v>394</v>
      </c>
      <c r="M18" s="89">
        <f>'TABLE-82'!J18</f>
        <v>238</v>
      </c>
      <c r="N18" s="89">
        <f t="shared" si="4"/>
        <v>60.40609137055838</v>
      </c>
      <c r="O18" s="376">
        <f>'TABLE-55'!K20</f>
        <v>21</v>
      </c>
      <c r="P18" s="89">
        <f>'TABLE-82'!N18</f>
        <v>18</v>
      </c>
      <c r="Q18" s="89">
        <f aca="true" t="shared" si="8" ref="Q18:Q23">P18/O18*100</f>
        <v>85.71428571428571</v>
      </c>
      <c r="R18" s="89">
        <f>'TABLE-71'!K20</f>
        <v>92</v>
      </c>
      <c r="S18" s="89">
        <f>'TABLE-82'!R18</f>
        <v>64</v>
      </c>
      <c r="T18" s="89">
        <f t="shared" si="6"/>
        <v>69.56521739130434</v>
      </c>
      <c r="U18" s="89">
        <v>81</v>
      </c>
      <c r="V18" s="89">
        <f>'TABLE-82'!F18</f>
        <v>21</v>
      </c>
      <c r="W18" s="89">
        <f t="shared" si="2"/>
        <v>25.925925925925924</v>
      </c>
    </row>
    <row r="19" spans="1:23" ht="13.5" customHeight="1">
      <c r="A19" s="88">
        <v>14</v>
      </c>
      <c r="B19" s="89" t="s">
        <v>155</v>
      </c>
      <c r="C19" s="89">
        <v>95</v>
      </c>
      <c r="D19" s="89">
        <f>'TABLE-81'!F19</f>
        <v>0</v>
      </c>
      <c r="E19" s="89">
        <f t="shared" si="3"/>
        <v>0</v>
      </c>
      <c r="F19" s="89">
        <v>35</v>
      </c>
      <c r="G19" s="89">
        <f>'TABLE-81'!J19</f>
        <v>5</v>
      </c>
      <c r="H19" s="89">
        <f t="shared" si="7"/>
        <v>14.285714285714285</v>
      </c>
      <c r="I19" s="89">
        <v>41</v>
      </c>
      <c r="J19" s="89">
        <f>'TABLE-81'!N19</f>
        <v>2</v>
      </c>
      <c r="K19" s="89">
        <f t="shared" si="5"/>
        <v>4.878048780487805</v>
      </c>
      <c r="L19" s="89">
        <v>112</v>
      </c>
      <c r="M19" s="89">
        <f>'TABLE-82'!J19</f>
        <v>25</v>
      </c>
      <c r="N19" s="89">
        <f t="shared" si="4"/>
        <v>22.321428571428573</v>
      </c>
      <c r="O19" s="376">
        <f>'TABLE-55'!K21</f>
        <v>1</v>
      </c>
      <c r="P19" s="89">
        <f>'TABLE-82'!N19</f>
        <v>0</v>
      </c>
      <c r="Q19" s="89">
        <f t="shared" si="8"/>
        <v>0</v>
      </c>
      <c r="R19" s="89">
        <f>'TABLE-71'!K21</f>
        <v>85</v>
      </c>
      <c r="S19" s="89">
        <f>'TABLE-82'!R19</f>
        <v>11</v>
      </c>
      <c r="T19" s="89">
        <f t="shared" si="6"/>
        <v>12.941176470588237</v>
      </c>
      <c r="U19" s="89">
        <v>65</v>
      </c>
      <c r="V19" s="89">
        <f>'TABLE-82'!F19</f>
        <v>0</v>
      </c>
      <c r="W19" s="89">
        <f t="shared" si="2"/>
        <v>0</v>
      </c>
    </row>
    <row r="20" spans="1:23" ht="13.5" customHeight="1">
      <c r="A20" s="88">
        <v>15</v>
      </c>
      <c r="B20" s="89" t="s">
        <v>72</v>
      </c>
      <c r="C20" s="89">
        <v>0</v>
      </c>
      <c r="D20" s="89">
        <f>'TABLE-81'!F20</f>
        <v>0</v>
      </c>
      <c r="E20" s="89">
        <v>0</v>
      </c>
      <c r="F20" s="89">
        <v>2036</v>
      </c>
      <c r="G20" s="89">
        <f>'TABLE-81'!J20</f>
        <v>319</v>
      </c>
      <c r="H20" s="89">
        <f t="shared" si="7"/>
        <v>15.667976424361493</v>
      </c>
      <c r="I20" s="89">
        <v>0</v>
      </c>
      <c r="J20" s="89">
        <f>'TABLE-81'!N20</f>
        <v>0</v>
      </c>
      <c r="K20" s="89">
        <v>0</v>
      </c>
      <c r="L20" s="89">
        <v>846</v>
      </c>
      <c r="M20" s="89">
        <f>'TABLE-82'!J20</f>
        <v>317</v>
      </c>
      <c r="N20" s="89">
        <f t="shared" si="4"/>
        <v>37.47044917257683</v>
      </c>
      <c r="O20" s="376">
        <f>'TABLE-55'!K22</f>
        <v>57</v>
      </c>
      <c r="P20" s="89">
        <f>'TABLE-82'!N20</f>
        <v>12</v>
      </c>
      <c r="Q20" s="89">
        <f t="shared" si="8"/>
        <v>21.052631578947366</v>
      </c>
      <c r="R20" s="89">
        <f>'TABLE-71'!K22</f>
        <v>530</v>
      </c>
      <c r="S20" s="89">
        <f>'TABLE-82'!R20</f>
        <v>26</v>
      </c>
      <c r="T20" s="89">
        <f t="shared" si="6"/>
        <v>4.905660377358491</v>
      </c>
      <c r="U20" s="89">
        <v>511</v>
      </c>
      <c r="V20" s="89">
        <f>'TABLE-82'!F20</f>
        <v>95</v>
      </c>
      <c r="W20" s="89">
        <f t="shared" si="2"/>
        <v>18.590998043052835</v>
      </c>
    </row>
    <row r="21" spans="1:23" ht="13.5" customHeight="1">
      <c r="A21" s="88">
        <v>16</v>
      </c>
      <c r="B21" s="89" t="s">
        <v>99</v>
      </c>
      <c r="C21" s="89">
        <v>62</v>
      </c>
      <c r="D21" s="89">
        <f>'TABLE-81'!F21</f>
        <v>4</v>
      </c>
      <c r="E21" s="89">
        <f t="shared" si="3"/>
        <v>6.451612903225806</v>
      </c>
      <c r="F21" s="89">
        <v>51</v>
      </c>
      <c r="G21" s="89">
        <f>'TABLE-81'!J21</f>
        <v>12</v>
      </c>
      <c r="H21" s="89">
        <f t="shared" si="7"/>
        <v>23.52941176470588</v>
      </c>
      <c r="I21" s="89">
        <v>120</v>
      </c>
      <c r="J21" s="89">
        <f>'TABLE-81'!N21</f>
        <v>17</v>
      </c>
      <c r="K21" s="89">
        <f>J21/I21*100</f>
        <v>14.166666666666666</v>
      </c>
      <c r="L21" s="89">
        <v>377</v>
      </c>
      <c r="M21" s="89">
        <f>'TABLE-82'!J21</f>
        <v>70</v>
      </c>
      <c r="N21" s="89">
        <f t="shared" si="4"/>
        <v>18.56763925729443</v>
      </c>
      <c r="O21" s="376">
        <f>'TABLE-55'!K23</f>
        <v>1</v>
      </c>
      <c r="P21" s="89">
        <f>'TABLE-82'!N21</f>
        <v>0</v>
      </c>
      <c r="Q21" s="89">
        <f t="shared" si="8"/>
        <v>0</v>
      </c>
      <c r="R21" s="89">
        <f>'TABLE-71'!K23</f>
        <v>0</v>
      </c>
      <c r="S21" s="89">
        <f>'TABLE-82'!R21</f>
        <v>0</v>
      </c>
      <c r="T21" s="89">
        <v>0</v>
      </c>
      <c r="U21" s="89">
        <v>18</v>
      </c>
      <c r="V21" s="89">
        <f>'TABLE-82'!F21</f>
        <v>0</v>
      </c>
      <c r="W21" s="89">
        <v>0</v>
      </c>
    </row>
    <row r="22" spans="1:23" ht="13.5" customHeight="1">
      <c r="A22" s="88">
        <v>17</v>
      </c>
      <c r="B22" s="89" t="s">
        <v>20</v>
      </c>
      <c r="C22" s="89">
        <v>1456</v>
      </c>
      <c r="D22" s="89">
        <f>'TABLE-81'!F22</f>
        <v>0</v>
      </c>
      <c r="E22" s="89">
        <f t="shared" si="3"/>
        <v>0</v>
      </c>
      <c r="F22" s="89">
        <v>1255</v>
      </c>
      <c r="G22" s="89">
        <f>'TABLE-81'!J22</f>
        <v>53</v>
      </c>
      <c r="H22" s="89">
        <f t="shared" si="7"/>
        <v>4.223107569721115</v>
      </c>
      <c r="I22" s="89">
        <v>1950</v>
      </c>
      <c r="J22" s="89">
        <f>'TABLE-81'!N22</f>
        <v>122</v>
      </c>
      <c r="K22" s="89">
        <f>J22/I22*100</f>
        <v>6.256410256410256</v>
      </c>
      <c r="L22" s="89">
        <v>1102</v>
      </c>
      <c r="M22" s="89">
        <f>'TABLE-82'!J22</f>
        <v>119</v>
      </c>
      <c r="N22" s="89">
        <f t="shared" si="4"/>
        <v>10.798548094373865</v>
      </c>
      <c r="O22" s="376">
        <f>'TABLE-55'!K24</f>
        <v>425</v>
      </c>
      <c r="P22" s="89">
        <f>'TABLE-82'!N22</f>
        <v>51</v>
      </c>
      <c r="Q22" s="89">
        <f t="shared" si="8"/>
        <v>12</v>
      </c>
      <c r="R22" s="89">
        <f>'TABLE-71'!K24</f>
        <v>681</v>
      </c>
      <c r="S22" s="89">
        <f>'TABLE-82'!R22</f>
        <v>156</v>
      </c>
      <c r="T22" s="89">
        <f aca="true" t="shared" si="9" ref="T22:T28">S22/R22*100</f>
        <v>22.90748898678414</v>
      </c>
      <c r="U22" s="89">
        <v>4052</v>
      </c>
      <c r="V22" s="89">
        <f>'TABLE-82'!F22</f>
        <v>73</v>
      </c>
      <c r="W22" s="89">
        <f t="shared" si="2"/>
        <v>1.801579466929911</v>
      </c>
    </row>
    <row r="23" spans="1:23" ht="13.5" customHeight="1">
      <c r="A23" s="88">
        <v>18</v>
      </c>
      <c r="B23" s="89" t="s">
        <v>21</v>
      </c>
      <c r="C23" s="89">
        <v>5148</v>
      </c>
      <c r="D23" s="89">
        <f>'TABLE-81'!F23</f>
        <v>3176</v>
      </c>
      <c r="E23" s="89">
        <f t="shared" si="3"/>
        <v>61.6938616938617</v>
      </c>
      <c r="F23" s="89">
        <v>249</v>
      </c>
      <c r="G23" s="89">
        <f>'TABLE-81'!J23</f>
        <v>45</v>
      </c>
      <c r="H23" s="89">
        <f t="shared" si="7"/>
        <v>18.072289156626507</v>
      </c>
      <c r="I23" s="89">
        <v>2324</v>
      </c>
      <c r="J23" s="89">
        <f>'TABLE-81'!N23</f>
        <v>461</v>
      </c>
      <c r="K23" s="89">
        <f>J23/I23*100</f>
        <v>19.836488812392428</v>
      </c>
      <c r="L23" s="89">
        <v>1290</v>
      </c>
      <c r="M23" s="89">
        <f>'TABLE-82'!J23</f>
        <v>594</v>
      </c>
      <c r="N23" s="89">
        <f t="shared" si="4"/>
        <v>46.04651162790698</v>
      </c>
      <c r="O23" s="376">
        <f>'TABLE-55'!K25</f>
        <v>235</v>
      </c>
      <c r="P23" s="89">
        <f>'TABLE-82'!N23</f>
        <v>102</v>
      </c>
      <c r="Q23" s="89">
        <f t="shared" si="8"/>
        <v>43.40425531914894</v>
      </c>
      <c r="R23" s="89">
        <f>'TABLE-71'!K25</f>
        <v>140</v>
      </c>
      <c r="S23" s="89">
        <f>'TABLE-82'!R23</f>
        <v>28</v>
      </c>
      <c r="T23" s="89">
        <f t="shared" si="9"/>
        <v>20</v>
      </c>
      <c r="U23" s="89">
        <v>507</v>
      </c>
      <c r="V23" s="89">
        <f>'TABLE-82'!F23</f>
        <v>221</v>
      </c>
      <c r="W23" s="89">
        <f t="shared" si="2"/>
        <v>43.58974358974359</v>
      </c>
    </row>
    <row r="24" spans="1:23" ht="13.5" customHeight="1">
      <c r="A24" s="88">
        <v>19</v>
      </c>
      <c r="B24" s="89" t="s">
        <v>19</v>
      </c>
      <c r="C24" s="89">
        <v>0</v>
      </c>
      <c r="D24" s="89">
        <f>'TABLE-81'!F24</f>
        <v>0</v>
      </c>
      <c r="E24" s="89">
        <v>0</v>
      </c>
      <c r="F24" s="89">
        <v>0</v>
      </c>
      <c r="G24" s="89">
        <f>'TABLE-81'!J24</f>
        <v>0</v>
      </c>
      <c r="H24" s="89">
        <v>0</v>
      </c>
      <c r="I24" s="89">
        <v>0</v>
      </c>
      <c r="J24" s="89">
        <f>'TABLE-81'!N24</f>
        <v>0</v>
      </c>
      <c r="K24" s="89">
        <v>0</v>
      </c>
      <c r="L24" s="89">
        <v>10</v>
      </c>
      <c r="M24" s="89">
        <f>'TABLE-82'!J24</f>
        <v>2</v>
      </c>
      <c r="N24" s="89">
        <f t="shared" si="4"/>
        <v>20</v>
      </c>
      <c r="O24" s="376">
        <f>'TABLE-55'!K26</f>
        <v>0</v>
      </c>
      <c r="P24" s="89">
        <f>'TABLE-82'!N24</f>
        <v>0</v>
      </c>
      <c r="Q24" s="89">
        <v>0</v>
      </c>
      <c r="R24" s="89">
        <f>'TABLE-71'!K26</f>
        <v>1</v>
      </c>
      <c r="S24" s="89">
        <f>'TABLE-82'!R24</f>
        <v>0</v>
      </c>
      <c r="T24" s="89">
        <f t="shared" si="9"/>
        <v>0</v>
      </c>
      <c r="U24" s="89">
        <v>1</v>
      </c>
      <c r="V24" s="89">
        <f>'TABLE-82'!F24</f>
        <v>1</v>
      </c>
      <c r="W24" s="89">
        <f t="shared" si="2"/>
        <v>100</v>
      </c>
    </row>
    <row r="25" spans="1:23" ht="13.5" customHeight="1">
      <c r="A25" s="88">
        <v>20</v>
      </c>
      <c r="B25" s="89" t="s">
        <v>118</v>
      </c>
      <c r="C25" s="89">
        <v>0</v>
      </c>
      <c r="D25" s="89">
        <f>'TABLE-81'!F25</f>
        <v>0</v>
      </c>
      <c r="E25" s="378">
        <v>0</v>
      </c>
      <c r="F25" s="89">
        <v>0</v>
      </c>
      <c r="G25" s="89">
        <f>'TABLE-81'!J25</f>
        <v>0</v>
      </c>
      <c r="H25" s="89">
        <v>0</v>
      </c>
      <c r="I25" s="89">
        <v>0</v>
      </c>
      <c r="J25" s="89">
        <f>'TABLE-81'!N25</f>
        <v>0</v>
      </c>
      <c r="K25" s="89">
        <v>0</v>
      </c>
      <c r="L25" s="89">
        <v>45</v>
      </c>
      <c r="M25" s="89">
        <f>'TABLE-82'!J25</f>
        <v>14</v>
      </c>
      <c r="N25" s="89">
        <f t="shared" si="4"/>
        <v>31.11111111111111</v>
      </c>
      <c r="O25" s="376">
        <f>'TABLE-55'!K27</f>
        <v>0</v>
      </c>
      <c r="P25" s="89">
        <f>'TABLE-82'!N25</f>
        <v>0</v>
      </c>
      <c r="Q25" s="89">
        <v>0</v>
      </c>
      <c r="R25" s="89">
        <f>'TABLE-71'!K27</f>
        <v>3</v>
      </c>
      <c r="S25" s="89">
        <f>'TABLE-82'!R25</f>
        <v>0</v>
      </c>
      <c r="T25" s="89">
        <f t="shared" si="9"/>
        <v>0</v>
      </c>
      <c r="U25" s="89">
        <v>0</v>
      </c>
      <c r="V25" s="89">
        <f>'TABLE-82'!F25</f>
        <v>0</v>
      </c>
      <c r="W25" s="89">
        <v>0</v>
      </c>
    </row>
    <row r="26" spans="1:23" s="84" customFormat="1" ht="13.5" customHeight="1">
      <c r="A26" s="143"/>
      <c r="B26" s="48" t="s">
        <v>210</v>
      </c>
      <c r="C26" s="48">
        <f>SUM(C6:C25)</f>
        <v>18441</v>
      </c>
      <c r="D26" s="48">
        <f aca="true" t="shared" si="10" ref="D26:V26">SUM(D6:D25)</f>
        <v>6347</v>
      </c>
      <c r="E26" s="48">
        <f>D26/C26*100</f>
        <v>34.417873217287564</v>
      </c>
      <c r="F26" s="48">
        <f t="shared" si="10"/>
        <v>17869</v>
      </c>
      <c r="G26" s="48">
        <f t="shared" si="10"/>
        <v>2460</v>
      </c>
      <c r="H26" s="48">
        <f>G26/F26*100</f>
        <v>13.76685880575298</v>
      </c>
      <c r="I26" s="48">
        <f t="shared" si="10"/>
        <v>17187</v>
      </c>
      <c r="J26" s="48">
        <f t="shared" si="10"/>
        <v>3207</v>
      </c>
      <c r="K26" s="48">
        <f>J26/I26*100</f>
        <v>18.65945191132833</v>
      </c>
      <c r="L26" s="48">
        <f t="shared" si="10"/>
        <v>14188</v>
      </c>
      <c r="M26" s="48">
        <f t="shared" si="10"/>
        <v>3933</v>
      </c>
      <c r="N26" s="48">
        <f t="shared" si="4"/>
        <v>27.720608965322807</v>
      </c>
      <c r="O26" s="48">
        <f t="shared" si="10"/>
        <v>2835</v>
      </c>
      <c r="P26" s="48">
        <f t="shared" si="10"/>
        <v>673</v>
      </c>
      <c r="Q26" s="48">
        <f>P26/O26*100</f>
        <v>23.738977072310405</v>
      </c>
      <c r="R26" s="48">
        <f>SUM(R6:R25)</f>
        <v>4411</v>
      </c>
      <c r="S26" s="48">
        <f t="shared" si="10"/>
        <v>1128</v>
      </c>
      <c r="T26" s="48">
        <f t="shared" si="9"/>
        <v>25.572432554976192</v>
      </c>
      <c r="U26" s="48">
        <f t="shared" si="10"/>
        <v>11219</v>
      </c>
      <c r="V26" s="48">
        <f t="shared" si="10"/>
        <v>1293</v>
      </c>
      <c r="W26" s="48">
        <f>V26/U26*100</f>
        <v>11.525091362866565</v>
      </c>
    </row>
    <row r="27" spans="1:23" ht="13.5" customHeight="1">
      <c r="A27" s="88">
        <v>21</v>
      </c>
      <c r="B27" s="89" t="s">
        <v>23</v>
      </c>
      <c r="C27" s="89">
        <v>0</v>
      </c>
      <c r="D27" s="89">
        <f>'TABLE-81'!F27</f>
        <v>2</v>
      </c>
      <c r="E27" s="89">
        <v>0</v>
      </c>
      <c r="F27" s="89">
        <v>0</v>
      </c>
      <c r="G27" s="89">
        <f>'TABLE-81'!J27</f>
        <v>0</v>
      </c>
      <c r="H27" s="89">
        <v>0</v>
      </c>
      <c r="I27" s="89">
        <v>0</v>
      </c>
      <c r="J27" s="89">
        <f>'TABLE-81'!N27</f>
        <v>0</v>
      </c>
      <c r="K27" s="89">
        <v>0</v>
      </c>
      <c r="L27" s="89">
        <v>12</v>
      </c>
      <c r="M27" s="89">
        <f>'TABLE-82'!J27</f>
        <v>5</v>
      </c>
      <c r="N27" s="89">
        <f t="shared" si="4"/>
        <v>41.66666666666667</v>
      </c>
      <c r="O27" s="376">
        <f>'TABLE-55'!K29</f>
        <v>0</v>
      </c>
      <c r="P27" s="89">
        <f>'TABLE-82'!N27</f>
        <v>0</v>
      </c>
      <c r="Q27" s="89">
        <v>0</v>
      </c>
      <c r="R27" s="89">
        <f>'TABLE-71'!K29</f>
        <v>1</v>
      </c>
      <c r="S27" s="89">
        <f>'TABLE-82'!R27</f>
        <v>0</v>
      </c>
      <c r="T27" s="89">
        <f t="shared" si="9"/>
        <v>0</v>
      </c>
      <c r="U27" s="89">
        <v>0</v>
      </c>
      <c r="V27" s="89">
        <f>'TABLE-82'!F27</f>
        <v>0</v>
      </c>
      <c r="W27" s="89">
        <v>0</v>
      </c>
    </row>
    <row r="28" spans="1:24" ht="13.5" customHeight="1">
      <c r="A28" s="88">
        <v>22</v>
      </c>
      <c r="B28" s="89" t="s">
        <v>245</v>
      </c>
      <c r="C28" s="89">
        <v>0</v>
      </c>
      <c r="D28" s="89">
        <f>'TABLE-81'!F28</f>
        <v>0</v>
      </c>
      <c r="E28" s="89">
        <v>0</v>
      </c>
      <c r="F28" s="89">
        <v>0</v>
      </c>
      <c r="G28" s="89">
        <f>'TABLE-81'!J28</f>
        <v>0</v>
      </c>
      <c r="H28" s="89">
        <v>0</v>
      </c>
      <c r="I28" s="89">
        <v>0</v>
      </c>
      <c r="J28" s="89">
        <f>'TABLE-81'!N28</f>
        <v>0</v>
      </c>
      <c r="K28" s="89">
        <v>0</v>
      </c>
      <c r="L28" s="89">
        <v>6</v>
      </c>
      <c r="M28" s="89">
        <f>'TABLE-82'!J28</f>
        <v>5</v>
      </c>
      <c r="N28" s="89">
        <f t="shared" si="4"/>
        <v>83.33333333333334</v>
      </c>
      <c r="O28" s="376">
        <f>'TABLE-55'!K30</f>
        <v>0</v>
      </c>
      <c r="P28" s="89">
        <f>'TABLE-82'!N28</f>
        <v>0</v>
      </c>
      <c r="Q28" s="89">
        <v>0</v>
      </c>
      <c r="R28" s="89">
        <f>'TABLE-71'!K30</f>
        <v>1</v>
      </c>
      <c r="S28" s="89">
        <f>'TABLE-82'!R28</f>
        <v>0</v>
      </c>
      <c r="T28" s="89">
        <f t="shared" si="9"/>
        <v>0</v>
      </c>
      <c r="U28" s="89">
        <v>0</v>
      </c>
      <c r="V28" s="89">
        <f>'TABLE-82'!F28</f>
        <v>0</v>
      </c>
      <c r="W28" s="89">
        <v>0</v>
      </c>
      <c r="X28" s="379"/>
    </row>
    <row r="29" spans="1:23" ht="13.5" customHeight="1">
      <c r="A29" s="88">
        <v>23</v>
      </c>
      <c r="B29" s="89" t="s">
        <v>160</v>
      </c>
      <c r="C29" s="89">
        <v>99</v>
      </c>
      <c r="D29" s="89">
        <f>'TABLE-81'!F29</f>
        <v>32</v>
      </c>
      <c r="E29" s="89">
        <f t="shared" si="3"/>
        <v>32.323232323232325</v>
      </c>
      <c r="F29" s="89">
        <v>0</v>
      </c>
      <c r="G29" s="89">
        <f>'TABLE-81'!J29</f>
        <v>0</v>
      </c>
      <c r="H29" s="89">
        <v>0</v>
      </c>
      <c r="I29" s="89">
        <v>21</v>
      </c>
      <c r="J29" s="89">
        <f>'TABLE-81'!N29</f>
        <v>0</v>
      </c>
      <c r="K29" s="89">
        <f>J29/I29*100</f>
        <v>0</v>
      </c>
      <c r="L29" s="89">
        <v>6</v>
      </c>
      <c r="M29" s="89">
        <f>'TABLE-82'!J29</f>
        <v>2</v>
      </c>
      <c r="N29" s="89">
        <f t="shared" si="4"/>
        <v>33.33333333333333</v>
      </c>
      <c r="O29" s="376">
        <f>'TABLE-55'!K31</f>
        <v>9</v>
      </c>
      <c r="P29" s="89">
        <f>'TABLE-82'!N29</f>
        <v>0</v>
      </c>
      <c r="Q29" s="89">
        <f>P29/O29*100</f>
        <v>0</v>
      </c>
      <c r="R29" s="89">
        <f>'TABLE-71'!K31</f>
        <v>0</v>
      </c>
      <c r="S29" s="89">
        <f>'TABLE-82'!R29</f>
        <v>0</v>
      </c>
      <c r="T29" s="89">
        <v>0</v>
      </c>
      <c r="U29" s="89">
        <v>0</v>
      </c>
      <c r="V29" s="89">
        <f>'TABLE-82'!F29</f>
        <v>0</v>
      </c>
      <c r="W29" s="89">
        <v>0</v>
      </c>
    </row>
    <row r="30" spans="1:23" ht="13.5" customHeight="1">
      <c r="A30" s="88">
        <v>24</v>
      </c>
      <c r="B30" s="89" t="s">
        <v>22</v>
      </c>
      <c r="C30" s="89">
        <v>0</v>
      </c>
      <c r="D30" s="89">
        <f>'TABLE-81'!F30</f>
        <v>0</v>
      </c>
      <c r="E30" s="89">
        <v>0</v>
      </c>
      <c r="F30" s="89">
        <v>0</v>
      </c>
      <c r="G30" s="89">
        <f>'TABLE-81'!J30</f>
        <v>0</v>
      </c>
      <c r="H30" s="89">
        <v>0</v>
      </c>
      <c r="I30" s="89">
        <v>0</v>
      </c>
      <c r="J30" s="89">
        <f>'TABLE-81'!N30</f>
        <v>0</v>
      </c>
      <c r="K30" s="89">
        <v>0</v>
      </c>
      <c r="L30" s="89">
        <v>16</v>
      </c>
      <c r="M30" s="89">
        <f>'TABLE-82'!J30</f>
        <v>14</v>
      </c>
      <c r="N30" s="89">
        <f t="shared" si="4"/>
        <v>87.5</v>
      </c>
      <c r="O30" s="376">
        <f>'TABLE-55'!K32</f>
        <v>3</v>
      </c>
      <c r="P30" s="89">
        <f>'TABLE-82'!N30</f>
        <v>3</v>
      </c>
      <c r="Q30" s="89">
        <f>P30/O30*100</f>
        <v>100</v>
      </c>
      <c r="R30" s="89">
        <f>'TABLE-71'!K32</f>
        <v>12</v>
      </c>
      <c r="S30" s="89">
        <f>'TABLE-82'!R30</f>
        <v>11</v>
      </c>
      <c r="T30" s="89">
        <f>S30/R30*100</f>
        <v>91.66666666666666</v>
      </c>
      <c r="U30" s="89">
        <v>0</v>
      </c>
      <c r="V30" s="89">
        <f>'TABLE-82'!F30</f>
        <v>0</v>
      </c>
      <c r="W30" s="89">
        <v>0</v>
      </c>
    </row>
    <row r="31" spans="1:23" ht="13.5" customHeight="1">
      <c r="A31" s="88">
        <v>25</v>
      </c>
      <c r="B31" s="89" t="s">
        <v>133</v>
      </c>
      <c r="C31" s="89">
        <v>105</v>
      </c>
      <c r="D31" s="89">
        <f>'TABLE-81'!F31</f>
        <v>37</v>
      </c>
      <c r="E31" s="89">
        <f t="shared" si="3"/>
        <v>35.23809523809524</v>
      </c>
      <c r="F31" s="89">
        <v>10</v>
      </c>
      <c r="G31" s="89">
        <f>'TABLE-81'!J31</f>
        <v>0</v>
      </c>
      <c r="H31" s="89">
        <v>0</v>
      </c>
      <c r="I31" s="89">
        <v>0</v>
      </c>
      <c r="J31" s="89">
        <f>'TABLE-81'!N31</f>
        <v>0</v>
      </c>
      <c r="K31" s="89">
        <v>0</v>
      </c>
      <c r="L31" s="89">
        <v>19</v>
      </c>
      <c r="M31" s="89">
        <f>'TABLE-82'!J31</f>
        <v>6</v>
      </c>
      <c r="N31" s="89">
        <f t="shared" si="4"/>
        <v>31.57894736842105</v>
      </c>
      <c r="O31" s="376">
        <f>'TABLE-55'!K33</f>
        <v>1</v>
      </c>
      <c r="P31" s="89">
        <f>'TABLE-82'!N31</f>
        <v>1</v>
      </c>
      <c r="Q31" s="89">
        <f>P31/O31*100</f>
        <v>100</v>
      </c>
      <c r="R31" s="89">
        <f>'TABLE-71'!K33</f>
        <v>8</v>
      </c>
      <c r="S31" s="89">
        <f>'TABLE-82'!R31</f>
        <v>6</v>
      </c>
      <c r="T31" s="89">
        <f>S31/R31*100</f>
        <v>75</v>
      </c>
      <c r="U31" s="89">
        <v>0</v>
      </c>
      <c r="V31" s="89">
        <f>'TABLE-82'!F31</f>
        <v>0</v>
      </c>
      <c r="W31" s="89">
        <v>0</v>
      </c>
    </row>
    <row r="32" spans="1:23" ht="13.5" customHeight="1">
      <c r="A32" s="88">
        <v>26</v>
      </c>
      <c r="B32" s="89" t="s">
        <v>18</v>
      </c>
      <c r="C32" s="89">
        <v>18307</v>
      </c>
      <c r="D32" s="89">
        <f>'TABLE-81'!F32</f>
        <v>8106</v>
      </c>
      <c r="E32" s="89">
        <f t="shared" si="3"/>
        <v>44.278144971868684</v>
      </c>
      <c r="F32" s="89">
        <v>5398</v>
      </c>
      <c r="G32" s="89">
        <f>'TABLE-81'!J32</f>
        <v>3590</v>
      </c>
      <c r="H32" s="89">
        <f>G32/F32*100</f>
        <v>66.50611337532419</v>
      </c>
      <c r="I32" s="89">
        <v>17946</v>
      </c>
      <c r="J32" s="89">
        <f>'TABLE-81'!N32</f>
        <v>1129</v>
      </c>
      <c r="K32" s="89">
        <f>J32/I32*100</f>
        <v>6.291095508748468</v>
      </c>
      <c r="L32" s="89">
        <v>6283</v>
      </c>
      <c r="M32" s="89">
        <f>'TABLE-82'!J32</f>
        <v>2195</v>
      </c>
      <c r="N32" s="89">
        <f t="shared" si="4"/>
        <v>34.93554034696801</v>
      </c>
      <c r="O32" s="376">
        <f>'TABLE-55'!K34</f>
        <v>2056</v>
      </c>
      <c r="P32" s="89">
        <f>'TABLE-82'!N32</f>
        <v>149</v>
      </c>
      <c r="Q32" s="89">
        <f>P32/O32*100</f>
        <v>7.247081712062258</v>
      </c>
      <c r="R32" s="89">
        <f>'TABLE-71'!K34</f>
        <v>1952</v>
      </c>
      <c r="S32" s="89">
        <f>'TABLE-82'!R32</f>
        <v>259</v>
      </c>
      <c r="T32" s="89">
        <f>S32/R32*100</f>
        <v>13.268442622950818</v>
      </c>
      <c r="U32" s="89">
        <v>3527</v>
      </c>
      <c r="V32" s="89">
        <f>'TABLE-82'!F32</f>
        <v>464</v>
      </c>
      <c r="W32" s="89">
        <f>V32/U32*100</f>
        <v>13.155656365182875</v>
      </c>
    </row>
    <row r="33" spans="1:23" s="84" customFormat="1" ht="13.5" customHeight="1">
      <c r="A33" s="241"/>
      <c r="B33" s="242" t="s">
        <v>212</v>
      </c>
      <c r="C33" s="242">
        <f>SUM(C27:C32)</f>
        <v>18511</v>
      </c>
      <c r="D33" s="242">
        <f>SUM(D27:D32)</f>
        <v>8177</v>
      </c>
      <c r="E33" s="242">
        <f>D33/C33*100</f>
        <v>44.1737345362217</v>
      </c>
      <c r="F33" s="242">
        <f>SUM(F27:F32)</f>
        <v>5408</v>
      </c>
      <c r="G33" s="242">
        <f>SUM(G27:G32)</f>
        <v>3590</v>
      </c>
      <c r="H33" s="242">
        <f>G33/F33*100</f>
        <v>66.38313609467455</v>
      </c>
      <c r="I33" s="242">
        <f>SUM(I27:I32)</f>
        <v>17967</v>
      </c>
      <c r="J33" s="242">
        <f>SUM(J27:J32)</f>
        <v>1129</v>
      </c>
      <c r="K33" s="242">
        <f>J33/I33*100</f>
        <v>6.283742416652752</v>
      </c>
      <c r="L33" s="242">
        <f>SUM(L27:L32)</f>
        <v>6342</v>
      </c>
      <c r="M33" s="242">
        <f>SUM(M27:M32)</f>
        <v>2227</v>
      </c>
      <c r="N33" s="242">
        <f t="shared" si="4"/>
        <v>35.11510564490697</v>
      </c>
      <c r="O33" s="242">
        <f>SUM(O27:O32)</f>
        <v>2069</v>
      </c>
      <c r="P33" s="242">
        <f>SUM(P27:P32)</f>
        <v>153</v>
      </c>
      <c r="Q33" s="242">
        <f>P33/O33*100</f>
        <v>7.394876752054133</v>
      </c>
      <c r="R33" s="242">
        <f>SUM(R27:R32)</f>
        <v>1974</v>
      </c>
      <c r="S33" s="242">
        <f>SUM(S27:S32)</f>
        <v>276</v>
      </c>
      <c r="T33" s="242">
        <f>S33/R33*100</f>
        <v>13.98176291793313</v>
      </c>
      <c r="U33" s="242">
        <f>SUM(U27:U32)</f>
        <v>3527</v>
      </c>
      <c r="V33" s="242">
        <f>SUM(V27:V32)</f>
        <v>464</v>
      </c>
      <c r="W33" s="242">
        <f>V33/U33*100</f>
        <v>13.155656365182875</v>
      </c>
    </row>
    <row r="34" spans="1:23" ht="13.5" customHeight="1">
      <c r="A34" s="88">
        <v>27</v>
      </c>
      <c r="B34" s="89" t="s">
        <v>214</v>
      </c>
      <c r="C34" s="89">
        <v>0</v>
      </c>
      <c r="D34" s="89">
        <f>'TABLE-81'!F34</f>
        <v>0</v>
      </c>
      <c r="E34" s="89">
        <v>0</v>
      </c>
      <c r="F34" s="89">
        <v>0</v>
      </c>
      <c r="G34" s="89">
        <f>'TABLE-81'!J34</f>
        <v>0</v>
      </c>
      <c r="H34" s="89">
        <v>0</v>
      </c>
      <c r="I34" s="89">
        <v>0</v>
      </c>
      <c r="J34" s="89">
        <f>'TABLE-81'!N34</f>
        <v>0</v>
      </c>
      <c r="K34" s="89">
        <v>0</v>
      </c>
      <c r="L34" s="89">
        <v>1</v>
      </c>
      <c r="M34" s="89">
        <f>'TABLE-82'!J34</f>
        <v>0</v>
      </c>
      <c r="N34" s="89">
        <v>0</v>
      </c>
      <c r="O34" s="376">
        <f>'TABLE-55'!K36</f>
        <v>0</v>
      </c>
      <c r="P34" s="89">
        <f>'TABLE-82'!N34</f>
        <v>0</v>
      </c>
      <c r="Q34" s="89">
        <v>0</v>
      </c>
      <c r="R34" s="89">
        <f>'TABLE-71'!K36</f>
        <v>0</v>
      </c>
      <c r="S34" s="89">
        <f>'TABLE-82'!R34</f>
        <v>0</v>
      </c>
      <c r="T34" s="89">
        <v>0</v>
      </c>
      <c r="U34" s="89">
        <v>0</v>
      </c>
      <c r="V34" s="89">
        <f>'TABLE-82'!F34</f>
        <v>0</v>
      </c>
      <c r="W34" s="89">
        <v>0</v>
      </c>
    </row>
    <row r="35" spans="1:23" ht="13.5" customHeight="1">
      <c r="A35" s="88">
        <v>28</v>
      </c>
      <c r="B35" s="89" t="s">
        <v>205</v>
      </c>
      <c r="C35" s="89">
        <v>0</v>
      </c>
      <c r="D35" s="89">
        <f>'TABLE-81'!F35</f>
        <v>0</v>
      </c>
      <c r="E35" s="89">
        <v>0</v>
      </c>
      <c r="F35" s="89">
        <v>0</v>
      </c>
      <c r="G35" s="89">
        <f>'TABLE-81'!J35</f>
        <v>0</v>
      </c>
      <c r="H35" s="89">
        <v>0</v>
      </c>
      <c r="I35" s="89">
        <v>32</v>
      </c>
      <c r="J35" s="89">
        <f>'TABLE-81'!N35</f>
        <v>0</v>
      </c>
      <c r="K35" s="89">
        <v>0</v>
      </c>
      <c r="L35" s="89">
        <v>92</v>
      </c>
      <c r="M35" s="89">
        <f>'TABLE-82'!J35</f>
        <v>0</v>
      </c>
      <c r="N35" s="89">
        <v>0</v>
      </c>
      <c r="O35" s="376">
        <f>'TABLE-55'!K37</f>
        <v>0</v>
      </c>
      <c r="P35" s="89">
        <f>'TABLE-82'!N35</f>
        <v>0</v>
      </c>
      <c r="Q35" s="89">
        <v>0</v>
      </c>
      <c r="R35" s="89">
        <f>'TABLE-71'!K37</f>
        <v>0</v>
      </c>
      <c r="S35" s="89">
        <f>'TABLE-82'!R35</f>
        <v>0</v>
      </c>
      <c r="T35" s="89">
        <v>0</v>
      </c>
      <c r="U35" s="89">
        <v>0</v>
      </c>
      <c r="V35" s="89">
        <f>'TABLE-82'!F35</f>
        <v>0</v>
      </c>
      <c r="W35" s="89">
        <v>0</v>
      </c>
    </row>
    <row r="36" spans="1:23" ht="13.5" customHeight="1">
      <c r="A36" s="88">
        <v>29</v>
      </c>
      <c r="B36" s="89" t="s">
        <v>206</v>
      </c>
      <c r="C36" s="89">
        <v>0</v>
      </c>
      <c r="D36" s="89">
        <f>'TABLE-81'!F36</f>
        <v>0</v>
      </c>
      <c r="E36" s="89">
        <v>0</v>
      </c>
      <c r="F36" s="89">
        <v>0</v>
      </c>
      <c r="G36" s="89">
        <f>'TABLE-81'!J36</f>
        <v>0</v>
      </c>
      <c r="H36" s="89">
        <v>0</v>
      </c>
      <c r="I36" s="89">
        <v>0</v>
      </c>
      <c r="J36" s="89">
        <f>'TABLE-81'!N36</f>
        <v>0</v>
      </c>
      <c r="K36" s="89">
        <v>0</v>
      </c>
      <c r="L36" s="89">
        <v>0</v>
      </c>
      <c r="M36" s="89">
        <f>'TABLE-82'!J36</f>
        <v>0</v>
      </c>
      <c r="N36" s="89">
        <v>0</v>
      </c>
      <c r="O36" s="376">
        <f>'TABLE-55'!K38</f>
        <v>0</v>
      </c>
      <c r="P36" s="89">
        <f>'TABLE-82'!N36</f>
        <v>0</v>
      </c>
      <c r="Q36" s="89">
        <v>0</v>
      </c>
      <c r="R36" s="89">
        <f>'TABLE-71'!K38</f>
        <v>0</v>
      </c>
      <c r="S36" s="89">
        <f>'TABLE-82'!R36</f>
        <v>0</v>
      </c>
      <c r="T36" s="89">
        <v>0</v>
      </c>
      <c r="U36" s="89">
        <v>0</v>
      </c>
      <c r="V36" s="89">
        <f>'TABLE-82'!F36</f>
        <v>0</v>
      </c>
      <c r="W36" s="89">
        <v>0</v>
      </c>
    </row>
    <row r="37" spans="1:23" ht="13.5" customHeight="1">
      <c r="A37" s="88">
        <v>30</v>
      </c>
      <c r="B37" s="89" t="s">
        <v>207</v>
      </c>
      <c r="C37" s="89">
        <v>0</v>
      </c>
      <c r="D37" s="89">
        <f>'TABLE-81'!F37</f>
        <v>0</v>
      </c>
      <c r="E37" s="89">
        <v>0</v>
      </c>
      <c r="F37" s="89">
        <v>0</v>
      </c>
      <c r="G37" s="89">
        <f>'TABLE-81'!J37</f>
        <v>0</v>
      </c>
      <c r="H37" s="89">
        <v>0</v>
      </c>
      <c r="I37" s="89">
        <v>0</v>
      </c>
      <c r="J37" s="89">
        <f>'TABLE-81'!N37</f>
        <v>0</v>
      </c>
      <c r="K37" s="89">
        <v>0</v>
      </c>
      <c r="L37" s="89">
        <v>0</v>
      </c>
      <c r="M37" s="89">
        <f>'TABLE-82'!J37</f>
        <v>0</v>
      </c>
      <c r="N37" s="89">
        <v>0</v>
      </c>
      <c r="O37" s="376">
        <f>'TABLE-55'!K39</f>
        <v>0</v>
      </c>
      <c r="P37" s="89">
        <f>'TABLE-82'!N37</f>
        <v>0</v>
      </c>
      <c r="Q37" s="89">
        <v>0</v>
      </c>
      <c r="R37" s="89">
        <f>'TABLE-71'!K39</f>
        <v>0</v>
      </c>
      <c r="S37" s="89">
        <f>'TABLE-82'!R37</f>
        <v>0</v>
      </c>
      <c r="T37" s="89">
        <v>0</v>
      </c>
      <c r="U37" s="89">
        <v>0</v>
      </c>
      <c r="V37" s="89">
        <f>'TABLE-82'!F37</f>
        <v>0</v>
      </c>
      <c r="W37" s="89">
        <v>0</v>
      </c>
    </row>
    <row r="38" spans="1:23" ht="13.5" customHeight="1">
      <c r="A38" s="88">
        <v>31</v>
      </c>
      <c r="B38" s="89" t="s">
        <v>328</v>
      </c>
      <c r="C38" s="89">
        <v>0</v>
      </c>
      <c r="D38" s="89">
        <f>'TABLE-81'!F38</f>
        <v>0</v>
      </c>
      <c r="E38" s="89">
        <v>0</v>
      </c>
      <c r="F38" s="89">
        <v>0</v>
      </c>
      <c r="G38" s="89">
        <f>'TABLE-81'!J38</f>
        <v>0</v>
      </c>
      <c r="H38" s="89">
        <v>0</v>
      </c>
      <c r="I38" s="89">
        <v>0</v>
      </c>
      <c r="J38" s="89">
        <f>'TABLE-81'!N38</f>
        <v>0</v>
      </c>
      <c r="K38" s="89">
        <v>0</v>
      </c>
      <c r="L38" s="89">
        <v>0</v>
      </c>
      <c r="M38" s="89">
        <f>'TABLE-82'!J38</f>
        <v>0</v>
      </c>
      <c r="N38" s="89">
        <v>0</v>
      </c>
      <c r="O38" s="376">
        <f>'TABLE-55'!K40</f>
        <v>0</v>
      </c>
      <c r="P38" s="89">
        <f>'TABLE-82'!N39</f>
        <v>0</v>
      </c>
      <c r="Q38" s="89">
        <v>0</v>
      </c>
      <c r="R38" s="89">
        <f>'TABLE-71'!K41</f>
        <v>0</v>
      </c>
      <c r="S38" s="89">
        <f>'TABLE-82'!R38</f>
        <v>0</v>
      </c>
      <c r="T38" s="89">
        <v>0</v>
      </c>
      <c r="U38" s="89">
        <v>0</v>
      </c>
      <c r="V38" s="89">
        <f>'TABLE-82'!F39</f>
        <v>0</v>
      </c>
      <c r="W38" s="89">
        <v>0</v>
      </c>
    </row>
    <row r="39" spans="1:23" ht="13.5" customHeight="1">
      <c r="A39" s="88">
        <v>32</v>
      </c>
      <c r="B39" s="89" t="s">
        <v>224</v>
      </c>
      <c r="C39" s="89">
        <v>12</v>
      </c>
      <c r="D39" s="89">
        <f>'TABLE-81'!F39</f>
        <v>12</v>
      </c>
      <c r="E39" s="89">
        <f t="shared" si="3"/>
        <v>100</v>
      </c>
      <c r="F39" s="89">
        <v>0</v>
      </c>
      <c r="G39" s="89">
        <f>'TABLE-81'!J39</f>
        <v>0</v>
      </c>
      <c r="H39" s="89">
        <v>0</v>
      </c>
      <c r="I39" s="89">
        <v>0</v>
      </c>
      <c r="J39" s="89">
        <f>'TABLE-81'!N39</f>
        <v>0</v>
      </c>
      <c r="K39" s="89">
        <v>0</v>
      </c>
      <c r="L39" s="89">
        <v>6</v>
      </c>
      <c r="M39" s="89">
        <f>'TABLE-82'!J39</f>
        <v>6</v>
      </c>
      <c r="N39" s="89">
        <f t="shared" si="4"/>
        <v>100</v>
      </c>
      <c r="O39" s="376">
        <f>'TABLE-55'!K41</f>
        <v>0</v>
      </c>
      <c r="P39" s="89">
        <f>'TABLE-82'!N39</f>
        <v>0</v>
      </c>
      <c r="Q39" s="89">
        <v>0</v>
      </c>
      <c r="R39" s="89">
        <f>'TABLE-71'!K41</f>
        <v>0</v>
      </c>
      <c r="S39" s="89">
        <f>'TABLE-82'!R39</f>
        <v>0</v>
      </c>
      <c r="T39" s="89">
        <v>0</v>
      </c>
      <c r="U39" s="89">
        <v>0</v>
      </c>
      <c r="V39" s="89">
        <f>'TABLE-82'!F39</f>
        <v>0</v>
      </c>
      <c r="W39" s="89">
        <v>0</v>
      </c>
    </row>
    <row r="40" spans="1:23" ht="13.5" customHeight="1">
      <c r="A40" s="88">
        <v>33</v>
      </c>
      <c r="B40" s="89" t="s">
        <v>236</v>
      </c>
      <c r="C40" s="89">
        <v>0</v>
      </c>
      <c r="D40" s="89">
        <f>'TABLE-81'!F40</f>
        <v>17</v>
      </c>
      <c r="E40" s="89" t="e">
        <f t="shared" si="3"/>
        <v>#DIV/0!</v>
      </c>
      <c r="F40" s="89">
        <v>0</v>
      </c>
      <c r="G40" s="89">
        <f>'TABLE-81'!J40</f>
        <v>0</v>
      </c>
      <c r="H40" s="89">
        <v>0</v>
      </c>
      <c r="I40" s="89">
        <v>0</v>
      </c>
      <c r="J40" s="89">
        <f>'TABLE-81'!N40</f>
        <v>0</v>
      </c>
      <c r="K40" s="89">
        <v>0</v>
      </c>
      <c r="L40" s="89">
        <v>11</v>
      </c>
      <c r="M40" s="89">
        <f>'TABLE-82'!J40</f>
        <v>3</v>
      </c>
      <c r="N40" s="89">
        <f t="shared" si="4"/>
        <v>27.27272727272727</v>
      </c>
      <c r="O40" s="376">
        <f>'TABLE-55'!K42</f>
        <v>0</v>
      </c>
      <c r="P40" s="89">
        <f>'TABLE-82'!N40</f>
        <v>0</v>
      </c>
      <c r="Q40" s="89">
        <v>0</v>
      </c>
      <c r="R40" s="89">
        <f>'TABLE-71'!K42</f>
        <v>0</v>
      </c>
      <c r="S40" s="89">
        <f>'TABLE-82'!R40</f>
        <v>0</v>
      </c>
      <c r="T40" s="89">
        <v>0</v>
      </c>
      <c r="U40" s="89">
        <v>0</v>
      </c>
      <c r="V40" s="89">
        <f>'TABLE-82'!F40</f>
        <v>0</v>
      </c>
      <c r="W40" s="89">
        <v>0</v>
      </c>
    </row>
    <row r="41" spans="1:23" ht="13.5" customHeight="1">
      <c r="A41" s="88">
        <v>34</v>
      </c>
      <c r="B41" s="89" t="s">
        <v>24</v>
      </c>
      <c r="C41" s="89">
        <v>5</v>
      </c>
      <c r="D41" s="89">
        <f>'TABLE-81'!F41</f>
        <v>4</v>
      </c>
      <c r="E41" s="89">
        <f t="shared" si="3"/>
        <v>80</v>
      </c>
      <c r="F41" s="89">
        <v>0</v>
      </c>
      <c r="G41" s="89">
        <f>'TABLE-81'!J41</f>
        <v>0</v>
      </c>
      <c r="H41" s="89">
        <v>0</v>
      </c>
      <c r="I41" s="89">
        <v>0</v>
      </c>
      <c r="J41" s="89">
        <f>'TABLE-81'!N41</f>
        <v>0</v>
      </c>
      <c r="K41" s="89">
        <v>0</v>
      </c>
      <c r="L41" s="89">
        <v>17</v>
      </c>
      <c r="M41" s="89">
        <f>'TABLE-82'!J41</f>
        <v>12</v>
      </c>
      <c r="N41" s="89">
        <f t="shared" si="4"/>
        <v>70.58823529411765</v>
      </c>
      <c r="O41" s="376">
        <f>'TABLE-55'!K43</f>
        <v>1</v>
      </c>
      <c r="P41" s="89">
        <f>'TABLE-82'!N41</f>
        <v>1</v>
      </c>
      <c r="Q41" s="89">
        <f>P41/O41*100</f>
        <v>100</v>
      </c>
      <c r="R41" s="89">
        <f>'TABLE-71'!K43</f>
        <v>3</v>
      </c>
      <c r="S41" s="89">
        <f>'TABLE-82'!R41</f>
        <v>2</v>
      </c>
      <c r="T41" s="89">
        <f>S41/R41*100</f>
        <v>66.66666666666666</v>
      </c>
      <c r="U41" s="89">
        <v>0</v>
      </c>
      <c r="V41" s="89">
        <f>'TABLE-82'!F41</f>
        <v>0</v>
      </c>
      <c r="W41" s="89">
        <v>0</v>
      </c>
    </row>
    <row r="42" spans="1:23" ht="13.5" customHeight="1">
      <c r="A42" s="88">
        <v>35</v>
      </c>
      <c r="B42" s="89" t="s">
        <v>209</v>
      </c>
      <c r="C42" s="89">
        <v>0</v>
      </c>
      <c r="D42" s="89">
        <f>'TABLE-81'!F42</f>
        <v>0</v>
      </c>
      <c r="E42" s="89">
        <v>0</v>
      </c>
      <c r="F42" s="89">
        <v>0</v>
      </c>
      <c r="G42" s="89">
        <f>'TABLE-81'!J42</f>
        <v>0</v>
      </c>
      <c r="H42" s="89">
        <v>0</v>
      </c>
      <c r="I42" s="89">
        <v>0</v>
      </c>
      <c r="J42" s="89">
        <f>'TABLE-81'!N42</f>
        <v>0</v>
      </c>
      <c r="K42" s="89">
        <v>0</v>
      </c>
      <c r="L42" s="89">
        <v>0</v>
      </c>
      <c r="M42" s="89">
        <f>'TABLE-82'!J42</f>
        <v>0</v>
      </c>
      <c r="N42" s="89">
        <v>0</v>
      </c>
      <c r="O42" s="376">
        <f>'TABLE-55'!K44</f>
        <v>0</v>
      </c>
      <c r="P42" s="89">
        <f>'TABLE-82'!N42</f>
        <v>0</v>
      </c>
      <c r="Q42" s="89">
        <v>0</v>
      </c>
      <c r="R42" s="89">
        <f>'TABLE-71'!K44</f>
        <v>0</v>
      </c>
      <c r="S42" s="89">
        <f>'TABLE-82'!R42</f>
        <v>0</v>
      </c>
      <c r="T42" s="89">
        <v>0</v>
      </c>
      <c r="U42" s="89">
        <v>0</v>
      </c>
      <c r="V42" s="89">
        <f>'TABLE-82'!F42</f>
        <v>0</v>
      </c>
      <c r="W42" s="89">
        <v>0</v>
      </c>
    </row>
    <row r="43" spans="1:23" ht="13.5" customHeight="1">
      <c r="A43" s="88">
        <v>36</v>
      </c>
      <c r="B43" s="89" t="s">
        <v>329</v>
      </c>
      <c r="C43" s="89">
        <v>0</v>
      </c>
      <c r="D43" s="89">
        <f>'TABLE-81'!F43</f>
        <v>0</v>
      </c>
      <c r="E43" s="89">
        <v>0</v>
      </c>
      <c r="F43" s="89">
        <v>0</v>
      </c>
      <c r="G43" s="89">
        <f>'TABLE-81'!J43</f>
        <v>0</v>
      </c>
      <c r="H43" s="89">
        <v>0</v>
      </c>
      <c r="I43" s="89">
        <v>0</v>
      </c>
      <c r="J43" s="89">
        <f>'TABLE-81'!N43</f>
        <v>0</v>
      </c>
      <c r="K43" s="89">
        <v>0</v>
      </c>
      <c r="L43" s="89">
        <v>4</v>
      </c>
      <c r="M43" s="89">
        <f>'TABLE-82'!J43</f>
        <v>0</v>
      </c>
      <c r="N43" s="89">
        <v>0</v>
      </c>
      <c r="O43" s="376">
        <f>'TABLE-55'!K45</f>
        <v>0</v>
      </c>
      <c r="P43" s="89">
        <f>'TABLE-82'!N43</f>
        <v>0</v>
      </c>
      <c r="Q43" s="89">
        <v>0</v>
      </c>
      <c r="R43" s="89">
        <f>'TABLE-71'!K45</f>
        <v>0</v>
      </c>
      <c r="S43" s="89">
        <f>'TABLE-82'!R43</f>
        <v>0</v>
      </c>
      <c r="T43" s="89">
        <v>0</v>
      </c>
      <c r="U43" s="89">
        <v>0</v>
      </c>
      <c r="V43" s="89">
        <f>'TABLE-82'!F43</f>
        <v>0</v>
      </c>
      <c r="W43" s="89">
        <v>0</v>
      </c>
    </row>
    <row r="44" spans="1:23" ht="13.5" customHeight="1">
      <c r="A44" s="88">
        <v>37</v>
      </c>
      <c r="B44" s="89" t="s">
        <v>331</v>
      </c>
      <c r="C44" s="89">
        <v>11</v>
      </c>
      <c r="D44" s="89">
        <f>'TABLE-81'!F44</f>
        <v>10</v>
      </c>
      <c r="E44" s="89">
        <f>D44/C44*100</f>
        <v>90.9090909090909</v>
      </c>
      <c r="F44" s="89">
        <v>0</v>
      </c>
      <c r="G44" s="89">
        <f>'TABLE-81'!J44</f>
        <v>0</v>
      </c>
      <c r="H44" s="89">
        <v>0</v>
      </c>
      <c r="I44" s="89">
        <v>1</v>
      </c>
      <c r="J44" s="89">
        <f>'TABLE-81'!N44</f>
        <v>0</v>
      </c>
      <c r="K44" s="89">
        <v>0</v>
      </c>
      <c r="L44" s="89">
        <v>12</v>
      </c>
      <c r="M44" s="89">
        <f>'TABLE-82'!J44</f>
        <v>2</v>
      </c>
      <c r="N44" s="89">
        <f t="shared" si="4"/>
        <v>16.666666666666664</v>
      </c>
      <c r="O44" s="376">
        <f>'TABLE-55'!K46</f>
        <v>11</v>
      </c>
      <c r="P44" s="89">
        <f>'TABLE-82'!N44</f>
        <v>0</v>
      </c>
      <c r="Q44" s="89">
        <v>0</v>
      </c>
      <c r="R44" s="89">
        <f>'TABLE-71'!K46</f>
        <v>0</v>
      </c>
      <c r="S44" s="89">
        <f>'TABLE-82'!R44</f>
        <v>0</v>
      </c>
      <c r="T44" s="89">
        <v>0</v>
      </c>
      <c r="U44" s="89">
        <v>0</v>
      </c>
      <c r="V44" s="89">
        <f>'TABLE-82'!F44</f>
        <v>0</v>
      </c>
      <c r="W44" s="89">
        <v>0</v>
      </c>
    </row>
    <row r="45" spans="1:23" s="84" customFormat="1" ht="13.5" customHeight="1">
      <c r="A45" s="143"/>
      <c r="B45" s="48" t="s">
        <v>211</v>
      </c>
      <c r="C45" s="48">
        <f>SUM(C34:C44)</f>
        <v>28</v>
      </c>
      <c r="D45" s="48">
        <f>SUM(D34:D44)</f>
        <v>43</v>
      </c>
      <c r="E45" s="48">
        <f>D45/C45*100</f>
        <v>153.57142857142858</v>
      </c>
      <c r="F45" s="48">
        <f>SUM(F34:F44)</f>
        <v>0</v>
      </c>
      <c r="G45" s="48">
        <f>SUM(G34:G44)</f>
        <v>0</v>
      </c>
      <c r="H45" s="48">
        <f>SUM(H34:H44)</f>
        <v>0</v>
      </c>
      <c r="I45" s="48">
        <f>SUM(I34:I44)</f>
        <v>33</v>
      </c>
      <c r="J45" s="48">
        <f>SUM(J34:J44)</f>
        <v>0</v>
      </c>
      <c r="K45" s="48">
        <f>J45/I45*100</f>
        <v>0</v>
      </c>
      <c r="L45" s="48">
        <f>SUM(L34:L44)</f>
        <v>143</v>
      </c>
      <c r="M45" s="48">
        <f>SUM(M34:M44)</f>
        <v>23</v>
      </c>
      <c r="N45" s="48">
        <f t="shared" si="4"/>
        <v>16.083916083916083</v>
      </c>
      <c r="O45" s="48">
        <f>SUM(O34:O44)</f>
        <v>12</v>
      </c>
      <c r="P45" s="48">
        <f>SUM(P34:P44)</f>
        <v>1</v>
      </c>
      <c r="Q45" s="48">
        <f>P45/O45*100</f>
        <v>8.333333333333332</v>
      </c>
      <c r="R45" s="48">
        <f>SUM(R34:R44)</f>
        <v>3</v>
      </c>
      <c r="S45" s="48">
        <f>SUM(S34:S44)</f>
        <v>2</v>
      </c>
      <c r="T45" s="48">
        <f>S45/R45*100</f>
        <v>66.66666666666666</v>
      </c>
      <c r="U45" s="48">
        <f>SUM(U34:U44)</f>
        <v>0</v>
      </c>
      <c r="V45" s="48">
        <f>SUM(V34:V44)</f>
        <v>0</v>
      </c>
      <c r="W45" s="48">
        <v>0</v>
      </c>
    </row>
    <row r="46" spans="1:23" s="84" customFormat="1" ht="13.5" customHeight="1">
      <c r="A46" s="143"/>
      <c r="B46" s="143" t="s">
        <v>117</v>
      </c>
      <c r="C46" s="48">
        <f>C26+C33+C45</f>
        <v>36980</v>
      </c>
      <c r="D46" s="48">
        <f>D26+D33+D45</f>
        <v>14567</v>
      </c>
      <c r="E46" s="48">
        <f>D46/C46*100</f>
        <v>39.391563007030825</v>
      </c>
      <c r="F46" s="48">
        <f>F26+F33+F45</f>
        <v>23277</v>
      </c>
      <c r="G46" s="48">
        <f>G26+G33+G45</f>
        <v>6050</v>
      </c>
      <c r="H46" s="48">
        <f>G46/F46*100</f>
        <v>25.99132190574387</v>
      </c>
      <c r="I46" s="48">
        <f>I26+I33+I45</f>
        <v>35187</v>
      </c>
      <c r="J46" s="48">
        <f>J26+J33+J45</f>
        <v>4336</v>
      </c>
      <c r="K46" s="48">
        <f>J46/I46*100</f>
        <v>12.322732827464689</v>
      </c>
      <c r="L46" s="48">
        <f>L26+L33+L45</f>
        <v>20673</v>
      </c>
      <c r="M46" s="48">
        <f>M26+M33+M45</f>
        <v>6183</v>
      </c>
      <c r="N46" s="48">
        <f t="shared" si="4"/>
        <v>29.90857640400522</v>
      </c>
      <c r="O46" s="48">
        <f>O26+O33+O45</f>
        <v>4916</v>
      </c>
      <c r="P46" s="48">
        <f>P26+P33+P45</f>
        <v>827</v>
      </c>
      <c r="Q46" s="48">
        <f>P46/O46*100</f>
        <v>16.822620016273394</v>
      </c>
      <c r="R46" s="48">
        <f>R26+R33+R45</f>
        <v>6388</v>
      </c>
      <c r="S46" s="48">
        <f>S26+S33+S45</f>
        <v>1406</v>
      </c>
      <c r="T46" s="48">
        <f>S46/R46*100</f>
        <v>22.01001878522229</v>
      </c>
      <c r="U46" s="48">
        <f>U26+U33+U45</f>
        <v>14746</v>
      </c>
      <c r="V46" s="48">
        <f>V26+V33+V45</f>
        <v>1757</v>
      </c>
      <c r="W46" s="48">
        <f>V46/U46*100</f>
        <v>11.915095619150955</v>
      </c>
    </row>
    <row r="47" spans="1:23" ht="13.5" customHeight="1">
      <c r="A47" s="380"/>
      <c r="B47" s="380"/>
      <c r="C47" s="329"/>
      <c r="D47" s="329" t="s">
        <v>31</v>
      </c>
      <c r="E47" s="329"/>
      <c r="F47" s="329"/>
      <c r="G47" s="329"/>
      <c r="H47" s="329"/>
      <c r="I47" s="329"/>
      <c r="J47" s="329"/>
      <c r="K47" s="329"/>
      <c r="L47" s="329"/>
      <c r="M47" s="329"/>
      <c r="N47" s="329"/>
      <c r="O47" s="329"/>
      <c r="P47" s="329"/>
      <c r="Q47" s="329"/>
      <c r="R47" s="329"/>
      <c r="S47" s="329"/>
      <c r="T47" s="329"/>
      <c r="U47" s="329"/>
      <c r="V47" s="329"/>
      <c r="W47" s="327"/>
    </row>
    <row r="48" spans="1:23" ht="12.75">
      <c r="A48" s="380"/>
      <c r="B48" s="380"/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27"/>
    </row>
    <row r="49" spans="1:22" ht="16.5" customHeight="1">
      <c r="A49" s="81"/>
      <c r="B49" s="81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</row>
    <row r="50" spans="1:22" ht="32.25" customHeight="1">
      <c r="A50" s="149" t="s">
        <v>4</v>
      </c>
      <c r="B50" s="149" t="s">
        <v>5</v>
      </c>
      <c r="C50" s="509" t="s">
        <v>359</v>
      </c>
      <c r="D50" s="509"/>
      <c r="E50" s="381"/>
      <c r="F50" s="509" t="s">
        <v>221</v>
      </c>
      <c r="G50" s="509"/>
      <c r="H50" s="381"/>
      <c r="I50" s="509" t="s">
        <v>221</v>
      </c>
      <c r="J50" s="509"/>
      <c r="K50" s="381"/>
      <c r="L50" s="509" t="s">
        <v>184</v>
      </c>
      <c r="M50" s="509"/>
      <c r="N50" s="381"/>
      <c r="O50" s="510" t="s">
        <v>357</v>
      </c>
      <c r="P50" s="510"/>
      <c r="Q50" s="382"/>
      <c r="R50" s="509" t="s">
        <v>244</v>
      </c>
      <c r="S50" s="509"/>
      <c r="T50" s="381"/>
      <c r="U50" s="511" t="s">
        <v>222</v>
      </c>
      <c r="V50" s="511"/>
    </row>
    <row r="51" spans="1:24" ht="18" customHeight="1">
      <c r="A51" s="302" t="s">
        <v>4</v>
      </c>
      <c r="B51" s="373" t="s">
        <v>5</v>
      </c>
      <c r="C51" s="504" t="s">
        <v>359</v>
      </c>
      <c r="D51" s="505"/>
      <c r="E51" s="340"/>
      <c r="F51" s="504" t="s">
        <v>193</v>
      </c>
      <c r="G51" s="506"/>
      <c r="H51" s="311"/>
      <c r="I51" s="504" t="s">
        <v>194</v>
      </c>
      <c r="J51" s="505"/>
      <c r="K51" s="311"/>
      <c r="L51" s="504" t="s">
        <v>184</v>
      </c>
      <c r="M51" s="505"/>
      <c r="N51" s="311"/>
      <c r="O51" s="507" t="s">
        <v>357</v>
      </c>
      <c r="P51" s="508"/>
      <c r="Q51" s="342"/>
      <c r="R51" s="504" t="s">
        <v>244</v>
      </c>
      <c r="S51" s="505"/>
      <c r="T51" s="311"/>
      <c r="U51" s="502" t="s">
        <v>195</v>
      </c>
      <c r="V51" s="503"/>
      <c r="W51" s="374"/>
      <c r="X51" s="90"/>
    </row>
    <row r="52" spans="1:24" ht="18" customHeight="1">
      <c r="A52" s="238"/>
      <c r="B52" s="238"/>
      <c r="C52" s="375" t="s">
        <v>243</v>
      </c>
      <c r="D52" s="375" t="s">
        <v>216</v>
      </c>
      <c r="E52" s="375" t="s">
        <v>256</v>
      </c>
      <c r="F52" s="110" t="s">
        <v>243</v>
      </c>
      <c r="G52" s="110" t="s">
        <v>216</v>
      </c>
      <c r="H52" s="110" t="s">
        <v>257</v>
      </c>
      <c r="I52" s="375" t="s">
        <v>243</v>
      </c>
      <c r="J52" s="375" t="s">
        <v>216</v>
      </c>
      <c r="K52" s="375" t="s">
        <v>257</v>
      </c>
      <c r="L52" s="375" t="s">
        <v>243</v>
      </c>
      <c r="M52" s="375" t="s">
        <v>216</v>
      </c>
      <c r="N52" s="375" t="s">
        <v>257</v>
      </c>
      <c r="O52" s="375" t="s">
        <v>243</v>
      </c>
      <c r="P52" s="375" t="s">
        <v>216</v>
      </c>
      <c r="Q52" s="375" t="s">
        <v>256</v>
      </c>
      <c r="R52" s="375" t="s">
        <v>243</v>
      </c>
      <c r="S52" s="375" t="s">
        <v>216</v>
      </c>
      <c r="T52" s="375" t="s">
        <v>256</v>
      </c>
      <c r="U52" s="375" t="s">
        <v>243</v>
      </c>
      <c r="V52" s="375" t="s">
        <v>216</v>
      </c>
      <c r="W52" s="375" t="s">
        <v>256</v>
      </c>
      <c r="X52" s="90"/>
    </row>
    <row r="53" spans="1:24" ht="15.75" customHeight="1">
      <c r="A53" s="88">
        <v>38</v>
      </c>
      <c r="B53" s="89" t="s">
        <v>73</v>
      </c>
      <c r="C53" s="89">
        <v>0</v>
      </c>
      <c r="D53" s="89">
        <f>'TABLE-81'!F52</f>
        <v>0</v>
      </c>
      <c r="E53" s="89">
        <v>0</v>
      </c>
      <c r="F53" s="89">
        <v>759</v>
      </c>
      <c r="G53" s="89">
        <f>'TABLE-81'!J52</f>
        <v>0</v>
      </c>
      <c r="H53" s="89">
        <v>0</v>
      </c>
      <c r="I53" s="89">
        <v>0</v>
      </c>
      <c r="J53" s="89">
        <f>'TABLE-81'!N52</f>
        <v>0</v>
      </c>
      <c r="K53" s="89">
        <v>0</v>
      </c>
      <c r="L53" s="89">
        <v>0</v>
      </c>
      <c r="M53" s="89">
        <f>'TABLE-82'!J52</f>
        <v>0</v>
      </c>
      <c r="N53" s="89">
        <v>0</v>
      </c>
      <c r="O53" s="376">
        <f>'TABLE-55'!K56</f>
        <v>0</v>
      </c>
      <c r="P53" s="89">
        <f>'TABLE-82'!N52</f>
        <v>0</v>
      </c>
      <c r="Q53" s="89">
        <v>0</v>
      </c>
      <c r="R53" s="89">
        <f>'TABLE-71'!K57</f>
        <v>73</v>
      </c>
      <c r="S53" s="89">
        <f>'TABLE-82'!R52</f>
        <v>0</v>
      </c>
      <c r="T53" s="89">
        <f aca="true" t="shared" si="11" ref="T53:T66">S53/R53*100</f>
        <v>0</v>
      </c>
      <c r="U53" s="89">
        <v>0</v>
      </c>
      <c r="V53" s="89">
        <f>'TABLE-82'!F52</f>
        <v>0</v>
      </c>
      <c r="W53" s="89">
        <v>0</v>
      </c>
      <c r="X53" s="90"/>
    </row>
    <row r="54" spans="1:24" ht="15.75" customHeight="1">
      <c r="A54" s="88">
        <v>39</v>
      </c>
      <c r="B54" s="89" t="s">
        <v>250</v>
      </c>
      <c r="C54" s="89">
        <v>51</v>
      </c>
      <c r="D54" s="89">
        <f>'TABLE-81'!F53</f>
        <v>0</v>
      </c>
      <c r="E54" s="89">
        <v>0</v>
      </c>
      <c r="F54" s="89">
        <v>2004</v>
      </c>
      <c r="G54" s="89">
        <f>'TABLE-81'!J53</f>
        <v>236</v>
      </c>
      <c r="H54" s="89">
        <f aca="true" t="shared" si="12" ref="H54:H66">G54/F54*100</f>
        <v>11.776447105788424</v>
      </c>
      <c r="I54" s="89">
        <v>1390</v>
      </c>
      <c r="J54" s="89">
        <f>'TABLE-81'!N53</f>
        <v>166</v>
      </c>
      <c r="K54" s="89">
        <f>J54/I54*100</f>
        <v>11.942446043165468</v>
      </c>
      <c r="L54" s="89">
        <v>64</v>
      </c>
      <c r="M54" s="89">
        <f>'TABLE-82'!J53</f>
        <v>7</v>
      </c>
      <c r="N54" s="89">
        <f>M54/L54*100</f>
        <v>10.9375</v>
      </c>
      <c r="O54" s="376">
        <f>'TABLE-55'!K57</f>
        <v>0</v>
      </c>
      <c r="P54" s="89">
        <f>'TABLE-82'!N53</f>
        <v>5</v>
      </c>
      <c r="Q54" s="89">
        <v>0</v>
      </c>
      <c r="R54" s="89">
        <f>'TABLE-71'!K58</f>
        <v>429</v>
      </c>
      <c r="S54" s="89">
        <f>'TABLE-82'!R53</f>
        <v>16</v>
      </c>
      <c r="T54" s="89">
        <f t="shared" si="11"/>
        <v>3.7296037296037294</v>
      </c>
      <c r="U54" s="89">
        <v>126</v>
      </c>
      <c r="V54" s="89">
        <f>'TABLE-82'!F53</f>
        <v>2</v>
      </c>
      <c r="W54" s="89">
        <f aca="true" t="shared" si="13" ref="W54:W66">V54/U54*100</f>
        <v>1.5873015873015872</v>
      </c>
      <c r="X54" s="90"/>
    </row>
    <row r="55" spans="1:24" ht="15.75" customHeight="1">
      <c r="A55" s="88">
        <v>40</v>
      </c>
      <c r="B55" s="89" t="s">
        <v>28</v>
      </c>
      <c r="C55" s="89">
        <v>0</v>
      </c>
      <c r="D55" s="89">
        <f>'TABLE-81'!F54</f>
        <v>0</v>
      </c>
      <c r="E55" s="89">
        <v>0</v>
      </c>
      <c r="F55" s="89">
        <v>157</v>
      </c>
      <c r="G55" s="89">
        <f>'TABLE-81'!J54</f>
        <v>36</v>
      </c>
      <c r="H55" s="89">
        <f t="shared" si="12"/>
        <v>22.929936305732486</v>
      </c>
      <c r="I55" s="89">
        <v>24</v>
      </c>
      <c r="J55" s="89">
        <f>'TABLE-81'!N54</f>
        <v>8</v>
      </c>
      <c r="K55" s="89">
        <f>J55/I55*100</f>
        <v>33.33333333333333</v>
      </c>
      <c r="L55" s="89">
        <v>0</v>
      </c>
      <c r="M55" s="89">
        <f>'TABLE-82'!J54</f>
        <v>0</v>
      </c>
      <c r="N55" s="89">
        <v>0</v>
      </c>
      <c r="O55" s="376">
        <f>'TABLE-55'!K58</f>
        <v>0</v>
      </c>
      <c r="P55" s="89">
        <f>'TABLE-82'!N54</f>
        <v>0</v>
      </c>
      <c r="Q55" s="89">
        <v>0</v>
      </c>
      <c r="R55" s="89">
        <f>'TABLE-71'!K59</f>
        <v>7</v>
      </c>
      <c r="S55" s="89">
        <f>'TABLE-82'!R54</f>
        <v>0</v>
      </c>
      <c r="T55" s="89">
        <f t="shared" si="11"/>
        <v>0</v>
      </c>
      <c r="U55" s="89">
        <v>0</v>
      </c>
      <c r="V55" s="89">
        <f>'TABLE-82'!F54</f>
        <v>0</v>
      </c>
      <c r="W55" s="89">
        <v>0</v>
      </c>
      <c r="X55" s="90"/>
    </row>
    <row r="56" spans="1:24" ht="15.75" customHeight="1">
      <c r="A56" s="88">
        <v>41</v>
      </c>
      <c r="B56" s="89" t="s">
        <v>217</v>
      </c>
      <c r="C56" s="89">
        <v>270</v>
      </c>
      <c r="D56" s="89">
        <f>'TABLE-81'!F55</f>
        <v>0</v>
      </c>
      <c r="E56" s="89">
        <v>0</v>
      </c>
      <c r="F56" s="89">
        <v>1000</v>
      </c>
      <c r="G56" s="89">
        <f>'TABLE-81'!J55</f>
        <v>117</v>
      </c>
      <c r="H56" s="89">
        <f t="shared" si="12"/>
        <v>11.700000000000001</v>
      </c>
      <c r="I56" s="89">
        <v>1409</v>
      </c>
      <c r="J56" s="89">
        <f>'TABLE-81'!N55</f>
        <v>93</v>
      </c>
      <c r="K56" s="89">
        <f aca="true" t="shared" si="14" ref="K56:K61">J56/I56*100</f>
        <v>6.60042583392477</v>
      </c>
      <c r="L56" s="89">
        <v>0</v>
      </c>
      <c r="M56" s="89">
        <f>'TABLE-82'!J55</f>
        <v>0</v>
      </c>
      <c r="N56" s="89">
        <v>0</v>
      </c>
      <c r="O56" s="376">
        <f>'TABLE-55'!K59</f>
        <v>12</v>
      </c>
      <c r="P56" s="89">
        <f>'TABLE-82'!N55</f>
        <v>0</v>
      </c>
      <c r="Q56" s="89">
        <f>P56/O56*100</f>
        <v>0</v>
      </c>
      <c r="R56" s="89">
        <f>'TABLE-71'!K60</f>
        <v>309</v>
      </c>
      <c r="S56" s="89">
        <f>'TABLE-82'!R55</f>
        <v>24</v>
      </c>
      <c r="T56" s="89">
        <f t="shared" si="11"/>
        <v>7.766990291262135</v>
      </c>
      <c r="U56" s="89">
        <v>249</v>
      </c>
      <c r="V56" s="89">
        <f>'TABLE-82'!F55</f>
        <v>3</v>
      </c>
      <c r="W56" s="89">
        <f t="shared" si="13"/>
        <v>1.2048192771084338</v>
      </c>
      <c r="X56" s="90"/>
    </row>
    <row r="57" spans="1:24" ht="15.75" customHeight="1">
      <c r="A57" s="88">
        <v>42</v>
      </c>
      <c r="B57" s="89" t="s">
        <v>27</v>
      </c>
      <c r="C57" s="89">
        <v>0</v>
      </c>
      <c r="D57" s="89">
        <f>'TABLE-81'!F56</f>
        <v>0</v>
      </c>
      <c r="E57" s="89">
        <v>0</v>
      </c>
      <c r="F57" s="89">
        <v>0</v>
      </c>
      <c r="G57" s="89">
        <f>'TABLE-81'!J56</f>
        <v>0</v>
      </c>
      <c r="H57" s="89">
        <v>0</v>
      </c>
      <c r="I57" s="89">
        <v>786</v>
      </c>
      <c r="J57" s="89">
        <f>'TABLE-81'!N56</f>
        <v>9</v>
      </c>
      <c r="K57" s="89">
        <f t="shared" si="14"/>
        <v>1.1450381679389312</v>
      </c>
      <c r="L57" s="89">
        <v>0</v>
      </c>
      <c r="M57" s="89">
        <f>'TABLE-82'!J56</f>
        <v>0</v>
      </c>
      <c r="N57" s="89">
        <v>0</v>
      </c>
      <c r="O57" s="376">
        <f>'TABLE-55'!K60</f>
        <v>0</v>
      </c>
      <c r="P57" s="89">
        <f>'TABLE-82'!N56</f>
        <v>0</v>
      </c>
      <c r="Q57" s="89">
        <v>0</v>
      </c>
      <c r="R57" s="89">
        <f>'TABLE-71'!K61</f>
        <v>68</v>
      </c>
      <c r="S57" s="89">
        <f>'TABLE-82'!R56</f>
        <v>0</v>
      </c>
      <c r="T57" s="89">
        <f t="shared" si="11"/>
        <v>0</v>
      </c>
      <c r="U57" s="89">
        <v>108</v>
      </c>
      <c r="V57" s="89">
        <f>'TABLE-82'!F56</f>
        <v>0</v>
      </c>
      <c r="W57" s="89">
        <f t="shared" si="13"/>
        <v>0</v>
      </c>
      <c r="X57" s="90"/>
    </row>
    <row r="58" spans="1:24" ht="15.75" customHeight="1">
      <c r="A58" s="88">
        <v>43</v>
      </c>
      <c r="B58" s="89" t="s">
        <v>344</v>
      </c>
      <c r="C58" s="89">
        <v>0</v>
      </c>
      <c r="D58" s="89">
        <f>'TABLE-81'!F57</f>
        <v>0</v>
      </c>
      <c r="E58" s="89">
        <v>0</v>
      </c>
      <c r="F58" s="89">
        <v>3251</v>
      </c>
      <c r="G58" s="89">
        <f>'TABLE-81'!J57</f>
        <v>609</v>
      </c>
      <c r="H58" s="89">
        <f t="shared" si="12"/>
        <v>18.732697631498</v>
      </c>
      <c r="I58" s="89">
        <v>1991</v>
      </c>
      <c r="J58" s="89">
        <f>'TABLE-81'!N57</f>
        <v>120</v>
      </c>
      <c r="K58" s="89">
        <f t="shared" si="14"/>
        <v>6.027122049221497</v>
      </c>
      <c r="L58" s="89">
        <v>0</v>
      </c>
      <c r="M58" s="89">
        <f>'TABLE-82'!J57</f>
        <v>0</v>
      </c>
      <c r="N58" s="89">
        <v>0</v>
      </c>
      <c r="O58" s="376">
        <f>'TABLE-55'!K61</f>
        <v>0</v>
      </c>
      <c r="P58" s="89">
        <f>'TABLE-82'!N57</f>
        <v>0</v>
      </c>
      <c r="Q58" s="89">
        <v>0</v>
      </c>
      <c r="R58" s="89">
        <f>'TABLE-71'!K62</f>
        <v>751</v>
      </c>
      <c r="S58" s="89">
        <f>'TABLE-82'!R57</f>
        <v>419</v>
      </c>
      <c r="T58" s="89">
        <f t="shared" si="11"/>
        <v>55.792276964047936</v>
      </c>
      <c r="U58" s="89">
        <v>1223</v>
      </c>
      <c r="V58" s="89">
        <f>'TABLE-82'!F57</f>
        <v>386</v>
      </c>
      <c r="W58" s="89">
        <f t="shared" si="13"/>
        <v>31.561733442354868</v>
      </c>
      <c r="X58" s="90"/>
    </row>
    <row r="59" spans="1:24" ht="15.75" customHeight="1">
      <c r="A59" s="88">
        <v>44</v>
      </c>
      <c r="B59" s="89" t="s">
        <v>25</v>
      </c>
      <c r="C59" s="89">
        <v>0</v>
      </c>
      <c r="D59" s="89">
        <f>'TABLE-81'!F58</f>
        <v>0</v>
      </c>
      <c r="E59" s="89">
        <v>0</v>
      </c>
      <c r="F59" s="89">
        <v>185</v>
      </c>
      <c r="G59" s="89">
        <f>'TABLE-81'!J58</f>
        <v>9</v>
      </c>
      <c r="H59" s="89">
        <f t="shared" si="12"/>
        <v>4.864864864864865</v>
      </c>
      <c r="I59" s="89">
        <v>311</v>
      </c>
      <c r="J59" s="89">
        <f>'TABLE-81'!N58</f>
        <v>61</v>
      </c>
      <c r="K59" s="89">
        <f t="shared" si="14"/>
        <v>19.614147909967848</v>
      </c>
      <c r="L59" s="89">
        <v>0</v>
      </c>
      <c r="M59" s="89">
        <f>'TABLE-82'!J58</f>
        <v>0</v>
      </c>
      <c r="N59" s="89">
        <v>0</v>
      </c>
      <c r="O59" s="376">
        <f>'TABLE-55'!K62</f>
        <v>0</v>
      </c>
      <c r="P59" s="89">
        <f>'TABLE-82'!N58</f>
        <v>0</v>
      </c>
      <c r="Q59" s="89">
        <v>0</v>
      </c>
      <c r="R59" s="89">
        <f>'TABLE-71'!K63</f>
        <v>50</v>
      </c>
      <c r="S59" s="89">
        <f>'TABLE-82'!R58</f>
        <v>3</v>
      </c>
      <c r="T59" s="89">
        <f t="shared" si="11"/>
        <v>6</v>
      </c>
      <c r="U59" s="89">
        <v>19</v>
      </c>
      <c r="V59" s="89">
        <f>'TABLE-82'!F58</f>
        <v>1</v>
      </c>
      <c r="W59" s="89">
        <f t="shared" si="13"/>
        <v>5.263157894736842</v>
      </c>
      <c r="X59" s="90"/>
    </row>
    <row r="60" spans="1:24" ht="15.75" customHeight="1">
      <c r="A60" s="88">
        <v>45</v>
      </c>
      <c r="B60" s="89" t="s">
        <v>26</v>
      </c>
      <c r="C60" s="89">
        <v>0</v>
      </c>
      <c r="D60" s="89">
        <f>'TABLE-81'!F59</f>
        <v>0</v>
      </c>
      <c r="E60" s="89">
        <v>0</v>
      </c>
      <c r="F60" s="89">
        <v>419</v>
      </c>
      <c r="G60" s="89">
        <f>'TABLE-81'!J59</f>
        <v>23</v>
      </c>
      <c r="H60" s="89">
        <f t="shared" si="12"/>
        <v>5.4892601431980905</v>
      </c>
      <c r="I60" s="89">
        <v>134</v>
      </c>
      <c r="J60" s="89">
        <f>'TABLE-81'!N59</f>
        <v>7</v>
      </c>
      <c r="K60" s="89">
        <f t="shared" si="14"/>
        <v>5.223880597014925</v>
      </c>
      <c r="L60" s="89">
        <v>0</v>
      </c>
      <c r="M60" s="89">
        <f>'TABLE-82'!J59</f>
        <v>0</v>
      </c>
      <c r="N60" s="89">
        <v>0</v>
      </c>
      <c r="O60" s="376">
        <f>'TABLE-55'!K63</f>
        <v>0</v>
      </c>
      <c r="P60" s="89">
        <f>'TABLE-82'!N59</f>
        <v>0</v>
      </c>
      <c r="Q60" s="89">
        <v>0</v>
      </c>
      <c r="R60" s="89">
        <f>'TABLE-71'!K64</f>
        <v>10</v>
      </c>
      <c r="S60" s="89">
        <f>'TABLE-82'!R59</f>
        <v>1</v>
      </c>
      <c r="T60" s="89">
        <f t="shared" si="11"/>
        <v>10</v>
      </c>
      <c r="U60" s="89">
        <v>64</v>
      </c>
      <c r="V60" s="89">
        <f>'TABLE-82'!F59</f>
        <v>7</v>
      </c>
      <c r="W60" s="89">
        <f t="shared" si="13"/>
        <v>10.9375</v>
      </c>
      <c r="X60" s="90"/>
    </row>
    <row r="61" spans="1:23" s="84" customFormat="1" ht="15.75" customHeight="1">
      <c r="A61" s="44"/>
      <c r="B61" s="143" t="s">
        <v>117</v>
      </c>
      <c r="C61" s="48">
        <f>SUM(C53:C60)</f>
        <v>321</v>
      </c>
      <c r="D61" s="48">
        <f>SUM(D53:D60)</f>
        <v>0</v>
      </c>
      <c r="E61" s="48">
        <v>0</v>
      </c>
      <c r="F61" s="48">
        <f>SUM(F53:F60)</f>
        <v>7775</v>
      </c>
      <c r="G61" s="48">
        <f>SUM(G53:G60)</f>
        <v>1030</v>
      </c>
      <c r="H61" s="48">
        <f t="shared" si="12"/>
        <v>13.247588424437298</v>
      </c>
      <c r="I61" s="48">
        <f>SUM(I53:I60)</f>
        <v>6045</v>
      </c>
      <c r="J61" s="48">
        <f>SUM(J53:J60)</f>
        <v>464</v>
      </c>
      <c r="K61" s="48">
        <f t="shared" si="14"/>
        <v>7.675765095119933</v>
      </c>
      <c r="L61" s="48">
        <f>SUM(L53:L60)</f>
        <v>64</v>
      </c>
      <c r="M61" s="48">
        <f>SUM(M53:M60)</f>
        <v>7</v>
      </c>
      <c r="N61" s="48">
        <v>0</v>
      </c>
      <c r="O61" s="48">
        <f>SUM(O53:O60)</f>
        <v>12</v>
      </c>
      <c r="P61" s="48">
        <f>SUM(P53:P60)</f>
        <v>5</v>
      </c>
      <c r="Q61" s="48">
        <f>P61/O61*100</f>
        <v>41.66666666666667</v>
      </c>
      <c r="R61" s="48">
        <f>SUM(R53:R60)</f>
        <v>1697</v>
      </c>
      <c r="S61" s="48">
        <f>SUM(S53:S60)</f>
        <v>463</v>
      </c>
      <c r="T61" s="48">
        <f t="shared" si="11"/>
        <v>27.283441367118442</v>
      </c>
      <c r="U61" s="48">
        <f>SUM(U53:U60)</f>
        <v>1789</v>
      </c>
      <c r="V61" s="48">
        <f>SUM(V53:V60)</f>
        <v>399</v>
      </c>
      <c r="W61" s="48">
        <f t="shared" si="13"/>
        <v>22.302962548910006</v>
      </c>
    </row>
    <row r="62" spans="1:24" ht="15.75" customHeight="1">
      <c r="A62" s="44"/>
      <c r="B62" s="90"/>
      <c r="C62" s="89"/>
      <c r="D62" s="89" t="s">
        <v>31</v>
      </c>
      <c r="E62" s="89" t="s">
        <v>31</v>
      </c>
      <c r="F62" s="89"/>
      <c r="G62" s="89" t="s">
        <v>31</v>
      </c>
      <c r="H62" s="89" t="s">
        <v>31</v>
      </c>
      <c r="I62" s="89"/>
      <c r="J62" s="89" t="s">
        <v>31</v>
      </c>
      <c r="K62" s="89" t="s">
        <v>31</v>
      </c>
      <c r="L62" s="89"/>
      <c r="M62" s="89" t="s">
        <v>31</v>
      </c>
      <c r="N62" s="89" t="s">
        <v>31</v>
      </c>
      <c r="O62" s="89"/>
      <c r="P62" s="89" t="s">
        <v>31</v>
      </c>
      <c r="Q62" s="89" t="s">
        <v>31</v>
      </c>
      <c r="R62" s="89"/>
      <c r="S62" s="89">
        <f>'TABLE-82'!R61</f>
        <v>0</v>
      </c>
      <c r="T62" s="89" t="s">
        <v>31</v>
      </c>
      <c r="U62" s="89"/>
      <c r="V62" s="89">
        <f>'TABLE-82'!F61</f>
        <v>0</v>
      </c>
      <c r="W62" s="89" t="s">
        <v>31</v>
      </c>
      <c r="X62" s="90"/>
    </row>
    <row r="63" spans="1:24" ht="15.75" customHeight="1">
      <c r="A63" s="88">
        <v>46</v>
      </c>
      <c r="B63" s="89" t="s">
        <v>29</v>
      </c>
      <c r="C63" s="89">
        <v>0</v>
      </c>
      <c r="D63" s="89">
        <f>'TABLE-81'!F62</f>
        <v>0</v>
      </c>
      <c r="E63" s="89">
        <v>0</v>
      </c>
      <c r="F63" s="89">
        <v>0</v>
      </c>
      <c r="G63" s="89">
        <f>'TABLE-81'!J62</f>
        <v>0</v>
      </c>
      <c r="H63" s="89">
        <v>0</v>
      </c>
      <c r="I63" s="89">
        <v>0</v>
      </c>
      <c r="J63" s="89">
        <f>'TABLE-81'!N62</f>
        <v>0</v>
      </c>
      <c r="K63" s="89">
        <v>0</v>
      </c>
      <c r="L63" s="89">
        <v>0</v>
      </c>
      <c r="M63" s="89">
        <f>'TABLE-82'!J62</f>
        <v>0</v>
      </c>
      <c r="N63" s="89">
        <v>0</v>
      </c>
      <c r="O63" s="376">
        <f>'TABLE-55'!K66</f>
        <v>0</v>
      </c>
      <c r="P63" s="89">
        <f>'TABLE-82'!N62</f>
        <v>0</v>
      </c>
      <c r="Q63" s="89">
        <v>0</v>
      </c>
      <c r="R63" s="89">
        <f>'TABLE-71'!K67</f>
        <v>0</v>
      </c>
      <c r="S63" s="89">
        <f>'TABLE-82'!R62</f>
        <v>0</v>
      </c>
      <c r="T63" s="89">
        <v>0</v>
      </c>
      <c r="U63" s="89">
        <v>0</v>
      </c>
      <c r="V63" s="89">
        <f>'TABLE-82'!F62</f>
        <v>0</v>
      </c>
      <c r="W63" s="89">
        <v>0</v>
      </c>
      <c r="X63" s="90"/>
    </row>
    <row r="64" spans="1:24" ht="15.75" customHeight="1">
      <c r="A64" s="88">
        <v>47</v>
      </c>
      <c r="B64" s="89" t="s">
        <v>124</v>
      </c>
      <c r="C64" s="89">
        <v>0</v>
      </c>
      <c r="D64" s="89">
        <f>'TABLE-81'!F63</f>
        <v>0</v>
      </c>
      <c r="E64" s="89">
        <v>0</v>
      </c>
      <c r="F64" s="89">
        <v>0</v>
      </c>
      <c r="G64" s="89">
        <f>'TABLE-81'!J63</f>
        <v>0</v>
      </c>
      <c r="H64" s="89">
        <v>0</v>
      </c>
      <c r="I64" s="89">
        <v>0</v>
      </c>
      <c r="J64" s="89">
        <f>'TABLE-81'!N63</f>
        <v>0</v>
      </c>
      <c r="K64" s="89">
        <v>0</v>
      </c>
      <c r="L64" s="89">
        <v>0</v>
      </c>
      <c r="M64" s="89">
        <f>'TABLE-82'!J63</f>
        <v>0</v>
      </c>
      <c r="N64" s="89">
        <v>0</v>
      </c>
      <c r="O64" s="376">
        <f>'TABLE-55'!K67</f>
        <v>0</v>
      </c>
      <c r="P64" s="89">
        <f>'TABLE-82'!N63</f>
        <v>0</v>
      </c>
      <c r="Q64" s="89">
        <v>0</v>
      </c>
      <c r="R64" s="89">
        <f>'TABLE-71'!K68</f>
        <v>0</v>
      </c>
      <c r="S64" s="89">
        <f>'TABLE-82'!R63</f>
        <v>0</v>
      </c>
      <c r="T64" s="89">
        <v>0</v>
      </c>
      <c r="U64" s="89">
        <v>0</v>
      </c>
      <c r="V64" s="89">
        <f>'TABLE-82'!F63</f>
        <v>0</v>
      </c>
      <c r="W64" s="89">
        <v>0</v>
      </c>
      <c r="X64" s="90"/>
    </row>
    <row r="65" spans="1:23" s="84" customFormat="1" ht="15.75" customHeight="1">
      <c r="A65" s="143"/>
      <c r="B65" s="143" t="s">
        <v>117</v>
      </c>
      <c r="C65" s="48">
        <f>SUM(C63:C64)</f>
        <v>0</v>
      </c>
      <c r="D65" s="48">
        <f aca="true" t="shared" si="15" ref="D65:V65">SUM(D63:D64)</f>
        <v>0</v>
      </c>
      <c r="E65" s="48">
        <v>0</v>
      </c>
      <c r="F65" s="48">
        <f t="shared" si="15"/>
        <v>0</v>
      </c>
      <c r="G65" s="48">
        <f t="shared" si="15"/>
        <v>0</v>
      </c>
      <c r="H65" s="48">
        <v>0</v>
      </c>
      <c r="I65" s="48">
        <f t="shared" si="15"/>
        <v>0</v>
      </c>
      <c r="J65" s="48">
        <f t="shared" si="15"/>
        <v>0</v>
      </c>
      <c r="K65" s="48">
        <v>0</v>
      </c>
      <c r="L65" s="48">
        <f t="shared" si="15"/>
        <v>0</v>
      </c>
      <c r="M65" s="48">
        <f t="shared" si="15"/>
        <v>0</v>
      </c>
      <c r="N65" s="48">
        <v>0</v>
      </c>
      <c r="O65" s="48">
        <f t="shared" si="15"/>
        <v>0</v>
      </c>
      <c r="P65" s="48">
        <f t="shared" si="15"/>
        <v>0</v>
      </c>
      <c r="Q65" s="48">
        <v>0</v>
      </c>
      <c r="R65" s="48">
        <f t="shared" si="15"/>
        <v>0</v>
      </c>
      <c r="S65" s="48">
        <f t="shared" si="15"/>
        <v>0</v>
      </c>
      <c r="T65" s="48">
        <v>0</v>
      </c>
      <c r="U65" s="48">
        <f t="shared" si="15"/>
        <v>0</v>
      </c>
      <c r="V65" s="48">
        <f t="shared" si="15"/>
        <v>0</v>
      </c>
      <c r="W65" s="48">
        <v>0</v>
      </c>
    </row>
    <row r="66" spans="1:23" s="84" customFormat="1" ht="15.75" customHeight="1">
      <c r="A66" s="143"/>
      <c r="B66" s="143" t="s">
        <v>30</v>
      </c>
      <c r="C66" s="48">
        <f>C46+C61+C65</f>
        <v>37301</v>
      </c>
      <c r="D66" s="48">
        <f>D46+D61+D65</f>
        <v>14567</v>
      </c>
      <c r="E66" s="48">
        <f>D66/C66*100</f>
        <v>39.05257231709606</v>
      </c>
      <c r="F66" s="48">
        <f>F46+F61+F65</f>
        <v>31052</v>
      </c>
      <c r="G66" s="48">
        <f>G46+G61+G65</f>
        <v>7080</v>
      </c>
      <c r="H66" s="48">
        <f t="shared" si="12"/>
        <v>22.800463738245526</v>
      </c>
      <c r="I66" s="48">
        <f>I46+I61+I65</f>
        <v>41232</v>
      </c>
      <c r="J66" s="48">
        <f>J46+J61+J65</f>
        <v>4800</v>
      </c>
      <c r="K66" s="48">
        <f>J66/I66*100</f>
        <v>11.641443538998836</v>
      </c>
      <c r="L66" s="48">
        <f>L46+L61+L65</f>
        <v>20737</v>
      </c>
      <c r="M66" s="48">
        <f>M46+M61+M65</f>
        <v>6190</v>
      </c>
      <c r="N66" s="48">
        <f>M66/L66*100</f>
        <v>29.85002652264069</v>
      </c>
      <c r="O66" s="48">
        <f>O46+O61+O65</f>
        <v>4928</v>
      </c>
      <c r="P66" s="48">
        <f>P46+P61+P65</f>
        <v>832</v>
      </c>
      <c r="Q66" s="48">
        <f>P66/O66*100</f>
        <v>16.883116883116884</v>
      </c>
      <c r="R66" s="48">
        <f>R46+R61+R65</f>
        <v>8085</v>
      </c>
      <c r="S66" s="48">
        <f>S46+S61+S65</f>
        <v>1869</v>
      </c>
      <c r="T66" s="48">
        <f t="shared" si="11"/>
        <v>23.116883116883116</v>
      </c>
      <c r="U66" s="48">
        <f>U46+U61+U65</f>
        <v>16535</v>
      </c>
      <c r="V66" s="48">
        <f>V46+V61+V65</f>
        <v>2156</v>
      </c>
      <c r="W66" s="48">
        <f t="shared" si="13"/>
        <v>13.039008164499547</v>
      </c>
    </row>
    <row r="67" spans="1:23" s="84" customFormat="1" ht="15.75" customHeight="1">
      <c r="A67" s="143"/>
      <c r="B67" s="143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111"/>
    </row>
    <row r="68" spans="1:23" s="84" customFormat="1" ht="15.75" customHeight="1">
      <c r="A68" s="143"/>
      <c r="B68" s="143" t="s">
        <v>246</v>
      </c>
      <c r="C68" s="48"/>
      <c r="E68" s="48">
        <f>(D66/C66)*100</f>
        <v>39.05257231709606</v>
      </c>
      <c r="F68" s="48"/>
      <c r="H68" s="48">
        <f>(G66/F66)*100</f>
        <v>22.800463738245526</v>
      </c>
      <c r="I68" s="48"/>
      <c r="K68" s="48">
        <f>(J66/I66)*100</f>
        <v>11.641443538998836</v>
      </c>
      <c r="L68" s="48"/>
      <c r="N68" s="48">
        <f>(M66/L66)*100</f>
        <v>29.85002652264069</v>
      </c>
      <c r="O68" s="48"/>
      <c r="Q68" s="48">
        <f>(P66/O66)*100</f>
        <v>16.883116883116884</v>
      </c>
      <c r="R68" s="48"/>
      <c r="T68" s="48">
        <f>(S66/R66)*100</f>
        <v>23.116883116883116</v>
      </c>
      <c r="U68" s="48"/>
      <c r="W68" s="48">
        <f>(V66/U66)*100</f>
        <v>13.039008164499547</v>
      </c>
    </row>
    <row r="70" spans="2:6" ht="12.75">
      <c r="B70" s="82" t="s">
        <v>385</v>
      </c>
      <c r="F70" s="16" t="s">
        <v>31</v>
      </c>
    </row>
    <row r="72" ht="12.75">
      <c r="F72" s="16" t="s">
        <v>31</v>
      </c>
    </row>
  </sheetData>
  <sheetProtection/>
  <mergeCells count="21">
    <mergeCell ref="R50:S50"/>
    <mergeCell ref="U50:V50"/>
    <mergeCell ref="O4:P4"/>
    <mergeCell ref="R4:S4"/>
    <mergeCell ref="C4:D4"/>
    <mergeCell ref="F4:G4"/>
    <mergeCell ref="I4:J4"/>
    <mergeCell ref="L4:M4"/>
    <mergeCell ref="U4:V4"/>
    <mergeCell ref="C50:D50"/>
    <mergeCell ref="F50:G50"/>
    <mergeCell ref="I50:J50"/>
    <mergeCell ref="L50:M50"/>
    <mergeCell ref="O50:P50"/>
    <mergeCell ref="U51:V51"/>
    <mergeCell ref="C51:D51"/>
    <mergeCell ref="F51:G51"/>
    <mergeCell ref="I51:J51"/>
    <mergeCell ref="L51:M51"/>
    <mergeCell ref="O51:P51"/>
    <mergeCell ref="R51:S51"/>
  </mergeCells>
  <printOptions gridLines="1" horizontalCentered="1"/>
  <pageMargins left="0.43" right="0.35" top="0.59" bottom="0.64" header="0.5" footer="0.5"/>
  <pageSetup blackAndWhite="1" horizontalDpi="300" verticalDpi="300" orientation="landscape" paperSize="9" scale="70" r:id="rId2"/>
  <rowBreaks count="1" manualBreakCount="1">
    <brk id="46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74"/>
  <sheetViews>
    <sheetView zoomScalePageLayoutView="0" workbookViewId="0" topLeftCell="A46">
      <pane xSplit="2" topLeftCell="C1" activePane="topRight" state="frozen"/>
      <selection pane="topLeft" activeCell="A3" sqref="A3"/>
      <selection pane="topRight" activeCell="H56" sqref="A1:IV16384"/>
    </sheetView>
  </sheetViews>
  <sheetFormatPr defaultColWidth="9.140625" defaultRowHeight="12.75"/>
  <cols>
    <col min="1" max="1" width="3.7109375" style="82" customWidth="1"/>
    <col min="2" max="2" width="21.8515625" style="82" customWidth="1"/>
    <col min="3" max="3" width="10.57421875" style="16" customWidth="1"/>
    <col min="4" max="4" width="10.00390625" style="16" customWidth="1"/>
    <col min="5" max="5" width="10.140625" style="16" customWidth="1"/>
    <col min="6" max="6" width="9.421875" style="16" customWidth="1"/>
    <col min="7" max="7" width="10.00390625" style="16" customWidth="1"/>
    <col min="8" max="9" width="9.421875" style="16" customWidth="1"/>
    <col min="10" max="10" width="11.421875" style="16" customWidth="1"/>
    <col min="11" max="11" width="10.421875" style="16" customWidth="1"/>
    <col min="12" max="12" width="9.421875" style="16" customWidth="1"/>
    <col min="13" max="13" width="11.00390625" style="16" customWidth="1"/>
    <col min="14" max="14" width="12.57421875" style="16" customWidth="1"/>
    <col min="15" max="15" width="5.57421875" style="16" hidden="1" customWidth="1"/>
    <col min="16" max="16" width="5.57421875" style="16" customWidth="1"/>
    <col min="17" max="17" width="9.57421875" style="82" customWidth="1"/>
    <col min="18" max="18" width="9.140625" style="13" customWidth="1"/>
    <col min="19" max="19" width="9.140625" style="82" customWidth="1"/>
    <col min="20" max="20" width="11.57421875" style="82" customWidth="1"/>
    <col min="21" max="16384" width="9.140625" style="82" customWidth="1"/>
  </cols>
  <sheetData>
    <row r="1" spans="1:19" ht="15.75" customHeight="1">
      <c r="A1" s="149"/>
      <c r="B1" s="224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15"/>
      <c r="P1" s="15"/>
      <c r="Q1" s="226"/>
      <c r="R1" s="225"/>
      <c r="S1" s="226"/>
    </row>
    <row r="2" spans="1:14" ht="15.75" customHeight="1">
      <c r="A2" s="149"/>
      <c r="B2" s="149"/>
      <c r="C2" s="55"/>
      <c r="D2" s="55"/>
      <c r="E2" s="55"/>
      <c r="F2" s="55"/>
      <c r="G2" s="55"/>
      <c r="H2" s="55"/>
      <c r="I2" s="55"/>
      <c r="J2" s="55"/>
      <c r="K2" s="56"/>
      <c r="L2" s="55"/>
      <c r="M2" s="55"/>
      <c r="N2" s="55"/>
    </row>
    <row r="3" spans="1:20" ht="15.75" customHeight="1">
      <c r="A3" s="81"/>
      <c r="B3" s="81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14"/>
      <c r="P3" s="14"/>
      <c r="R3" s="14"/>
      <c r="S3" s="84"/>
      <c r="T3" s="84"/>
    </row>
    <row r="4" spans="1:20" ht="13.5" customHeight="1">
      <c r="A4" s="150" t="s">
        <v>4</v>
      </c>
      <c r="B4" s="150" t="s">
        <v>5</v>
      </c>
      <c r="C4" s="475" t="s">
        <v>371</v>
      </c>
      <c r="D4" s="477"/>
      <c r="E4" s="475" t="s">
        <v>321</v>
      </c>
      <c r="F4" s="477"/>
      <c r="G4" s="475" t="s">
        <v>342</v>
      </c>
      <c r="H4" s="477"/>
      <c r="I4" s="475" t="s">
        <v>358</v>
      </c>
      <c r="J4" s="477"/>
      <c r="K4" s="475" t="s">
        <v>372</v>
      </c>
      <c r="L4" s="477"/>
      <c r="M4" s="475" t="s">
        <v>3</v>
      </c>
      <c r="N4" s="477"/>
      <c r="O4" s="155"/>
      <c r="P4" s="155"/>
      <c r="Q4" s="229"/>
      <c r="R4" s="14"/>
      <c r="S4" s="229"/>
      <c r="T4" s="229"/>
    </row>
    <row r="5" spans="1:20" ht="12.75">
      <c r="A5" s="142"/>
      <c r="B5" s="142"/>
      <c r="C5" s="110" t="s">
        <v>52</v>
      </c>
      <c r="D5" s="110" t="s">
        <v>58</v>
      </c>
      <c r="E5" s="110" t="s">
        <v>52</v>
      </c>
      <c r="F5" s="110" t="s">
        <v>58</v>
      </c>
      <c r="G5" s="110" t="s">
        <v>52</v>
      </c>
      <c r="H5" s="110" t="s">
        <v>58</v>
      </c>
      <c r="I5" s="110" t="s">
        <v>52</v>
      </c>
      <c r="J5" s="110" t="s">
        <v>58</v>
      </c>
      <c r="K5" s="110" t="s">
        <v>52</v>
      </c>
      <c r="L5" s="110" t="s">
        <v>58</v>
      </c>
      <c r="M5" s="110" t="s">
        <v>52</v>
      </c>
      <c r="N5" s="110" t="s">
        <v>58</v>
      </c>
      <c r="O5" s="156"/>
      <c r="P5" s="156"/>
      <c r="Q5" s="83"/>
      <c r="R5" s="14"/>
      <c r="S5" s="84"/>
      <c r="T5" s="84"/>
    </row>
    <row r="6" spans="1:20" ht="12.75">
      <c r="A6" s="44">
        <v>1</v>
      </c>
      <c r="B6" s="47" t="s">
        <v>7</v>
      </c>
      <c r="C6" s="112">
        <v>15709</v>
      </c>
      <c r="D6" s="112">
        <v>3285</v>
      </c>
      <c r="E6" s="47">
        <v>1664</v>
      </c>
      <c r="F6" s="47">
        <v>796</v>
      </c>
      <c r="G6" s="112">
        <v>2187</v>
      </c>
      <c r="H6" s="112">
        <v>806</v>
      </c>
      <c r="I6" s="112">
        <v>741</v>
      </c>
      <c r="J6" s="112">
        <v>249</v>
      </c>
      <c r="K6" s="112">
        <v>1668</v>
      </c>
      <c r="L6" s="112">
        <v>856</v>
      </c>
      <c r="M6" s="47">
        <f aca="true" t="shared" si="0" ref="M6:N25">K6+C6+E6+G6+I6</f>
        <v>21969</v>
      </c>
      <c r="N6" s="47">
        <f t="shared" si="0"/>
        <v>5992</v>
      </c>
      <c r="O6" s="13">
        <v>0</v>
      </c>
      <c r="P6" s="13"/>
      <c r="Q6" s="83"/>
      <c r="R6" s="14"/>
      <c r="S6" s="84"/>
      <c r="T6" s="84"/>
    </row>
    <row r="7" spans="1:19" ht="12.75">
      <c r="A7" s="44">
        <v>2</v>
      </c>
      <c r="B7" s="47" t="s">
        <v>8</v>
      </c>
      <c r="C7" s="112">
        <v>236</v>
      </c>
      <c r="D7" s="112">
        <v>127</v>
      </c>
      <c r="E7" s="47">
        <v>101</v>
      </c>
      <c r="F7" s="47">
        <v>62</v>
      </c>
      <c r="G7" s="112">
        <v>82</v>
      </c>
      <c r="H7" s="112">
        <v>64</v>
      </c>
      <c r="I7" s="112">
        <v>46</v>
      </c>
      <c r="J7" s="112">
        <v>33</v>
      </c>
      <c r="K7" s="112">
        <v>0</v>
      </c>
      <c r="L7" s="112">
        <v>0</v>
      </c>
      <c r="M7" s="47">
        <f t="shared" si="0"/>
        <v>465</v>
      </c>
      <c r="N7" s="47">
        <f t="shared" si="0"/>
        <v>286</v>
      </c>
      <c r="O7" s="13">
        <v>0</v>
      </c>
      <c r="P7" s="13"/>
      <c r="Q7" s="85"/>
      <c r="R7" s="86"/>
      <c r="S7" s="87"/>
    </row>
    <row r="8" spans="1:20" ht="12.75">
      <c r="A8" s="44">
        <v>3</v>
      </c>
      <c r="B8" s="47" t="s">
        <v>9</v>
      </c>
      <c r="C8" s="112">
        <v>8882</v>
      </c>
      <c r="D8" s="112">
        <v>1972</v>
      </c>
      <c r="E8" s="47">
        <v>7438</v>
      </c>
      <c r="F8" s="47">
        <v>1012</v>
      </c>
      <c r="G8" s="112">
        <v>199</v>
      </c>
      <c r="H8" s="112">
        <v>2940</v>
      </c>
      <c r="I8" s="112">
        <v>142</v>
      </c>
      <c r="J8" s="112">
        <v>43</v>
      </c>
      <c r="K8" s="112">
        <v>149</v>
      </c>
      <c r="L8" s="112">
        <v>55</v>
      </c>
      <c r="M8" s="47">
        <f t="shared" si="0"/>
        <v>16810</v>
      </c>
      <c r="N8" s="47">
        <f t="shared" si="0"/>
        <v>6022</v>
      </c>
      <c r="O8" s="13">
        <v>0</v>
      </c>
      <c r="P8" s="13"/>
      <c r="Q8" s="13"/>
      <c r="T8" s="13"/>
    </row>
    <row r="9" spans="1:20" ht="12.75">
      <c r="A9" s="44">
        <v>4</v>
      </c>
      <c r="B9" s="47" t="s">
        <v>10</v>
      </c>
      <c r="C9" s="112">
        <v>47172</v>
      </c>
      <c r="D9" s="112">
        <v>21555</v>
      </c>
      <c r="E9" s="47">
        <v>7225</v>
      </c>
      <c r="F9" s="47">
        <v>1603</v>
      </c>
      <c r="G9" s="112">
        <v>8583</v>
      </c>
      <c r="H9" s="112">
        <v>3987</v>
      </c>
      <c r="I9" s="112">
        <v>6317</v>
      </c>
      <c r="J9" s="112">
        <v>2077</v>
      </c>
      <c r="K9" s="112">
        <v>1542</v>
      </c>
      <c r="L9" s="112">
        <v>1147</v>
      </c>
      <c r="M9" s="47">
        <f t="shared" si="0"/>
        <v>70839</v>
      </c>
      <c r="N9" s="47">
        <f t="shared" si="0"/>
        <v>30369</v>
      </c>
      <c r="O9" s="13">
        <v>0</v>
      </c>
      <c r="P9" s="13"/>
      <c r="Q9" s="13"/>
      <c r="T9" s="13"/>
    </row>
    <row r="10" spans="1:20" ht="12.75">
      <c r="A10" s="44">
        <v>5</v>
      </c>
      <c r="B10" s="47" t="s">
        <v>11</v>
      </c>
      <c r="C10" s="112">
        <v>24835</v>
      </c>
      <c r="D10" s="112">
        <v>4261</v>
      </c>
      <c r="E10" s="47">
        <v>1562</v>
      </c>
      <c r="F10" s="47">
        <v>1072</v>
      </c>
      <c r="G10" s="112">
        <v>2018</v>
      </c>
      <c r="H10" s="112">
        <v>1185</v>
      </c>
      <c r="I10" s="112">
        <v>1720</v>
      </c>
      <c r="J10" s="112">
        <v>1129</v>
      </c>
      <c r="K10" s="112">
        <v>270</v>
      </c>
      <c r="L10" s="112">
        <v>5010</v>
      </c>
      <c r="M10" s="47">
        <f t="shared" si="0"/>
        <v>30405</v>
      </c>
      <c r="N10" s="47">
        <f t="shared" si="0"/>
        <v>12657</v>
      </c>
      <c r="O10" s="13">
        <v>0</v>
      </c>
      <c r="P10" s="13"/>
      <c r="Q10" s="13"/>
      <c r="T10" s="13"/>
    </row>
    <row r="11" spans="1:20" ht="12.75">
      <c r="A11" s="44">
        <v>6</v>
      </c>
      <c r="B11" s="47" t="s">
        <v>12</v>
      </c>
      <c r="C11" s="112">
        <v>3421</v>
      </c>
      <c r="D11" s="112">
        <v>930</v>
      </c>
      <c r="E11" s="47">
        <v>842</v>
      </c>
      <c r="F11" s="47">
        <v>434</v>
      </c>
      <c r="G11" s="112">
        <v>738</v>
      </c>
      <c r="H11" s="112">
        <v>398</v>
      </c>
      <c r="I11" s="112">
        <v>792</v>
      </c>
      <c r="J11" s="112">
        <v>319</v>
      </c>
      <c r="K11" s="112">
        <v>206</v>
      </c>
      <c r="L11" s="112">
        <v>32</v>
      </c>
      <c r="M11" s="47">
        <f t="shared" si="0"/>
        <v>5999</v>
      </c>
      <c r="N11" s="47">
        <f t="shared" si="0"/>
        <v>2113</v>
      </c>
      <c r="O11" s="13"/>
      <c r="P11" s="13"/>
      <c r="Q11" s="13"/>
      <c r="T11" s="13"/>
    </row>
    <row r="12" spans="1:20" ht="12.75">
      <c r="A12" s="44">
        <v>7</v>
      </c>
      <c r="B12" s="47" t="s">
        <v>13</v>
      </c>
      <c r="C12" s="112">
        <v>73895</v>
      </c>
      <c r="D12" s="112">
        <v>16141</v>
      </c>
      <c r="E12" s="47">
        <v>3759</v>
      </c>
      <c r="F12" s="47">
        <v>1904</v>
      </c>
      <c r="G12" s="112">
        <v>3232</v>
      </c>
      <c r="H12" s="112">
        <v>1338</v>
      </c>
      <c r="I12" s="112">
        <v>4750</v>
      </c>
      <c r="J12" s="112">
        <v>1724</v>
      </c>
      <c r="K12" s="112">
        <v>4668</v>
      </c>
      <c r="L12" s="112">
        <v>2565</v>
      </c>
      <c r="M12" s="47">
        <f t="shared" si="0"/>
        <v>90304</v>
      </c>
      <c r="N12" s="47">
        <f t="shared" si="0"/>
        <v>23672</v>
      </c>
      <c r="O12" s="13"/>
      <c r="P12" s="13"/>
      <c r="Q12" s="13"/>
      <c r="T12" s="13"/>
    </row>
    <row r="13" spans="1:20" ht="12.75">
      <c r="A13" s="44">
        <v>8</v>
      </c>
      <c r="B13" s="47" t="s">
        <v>154</v>
      </c>
      <c r="C13" s="112">
        <v>2</v>
      </c>
      <c r="D13" s="112">
        <v>20</v>
      </c>
      <c r="E13" s="47">
        <v>0</v>
      </c>
      <c r="F13" s="47">
        <v>0</v>
      </c>
      <c r="G13" s="112">
        <v>165</v>
      </c>
      <c r="H13" s="112">
        <v>76</v>
      </c>
      <c r="I13" s="112">
        <v>0</v>
      </c>
      <c r="J13" s="112">
        <v>0</v>
      </c>
      <c r="K13" s="112">
        <v>0</v>
      </c>
      <c r="L13" s="112">
        <v>0</v>
      </c>
      <c r="M13" s="47">
        <f t="shared" si="0"/>
        <v>167</v>
      </c>
      <c r="N13" s="47">
        <f t="shared" si="0"/>
        <v>96</v>
      </c>
      <c r="O13" s="13"/>
      <c r="P13" s="13"/>
      <c r="Q13" s="13"/>
      <c r="T13" s="13"/>
    </row>
    <row r="14" spans="1:20" ht="12.75">
      <c r="A14" s="44">
        <v>9</v>
      </c>
      <c r="B14" s="47" t="s">
        <v>14</v>
      </c>
      <c r="C14" s="112">
        <v>2887</v>
      </c>
      <c r="D14" s="112">
        <v>13837</v>
      </c>
      <c r="E14" s="47">
        <v>201</v>
      </c>
      <c r="F14" s="47">
        <v>809</v>
      </c>
      <c r="G14" s="112">
        <v>408</v>
      </c>
      <c r="H14" s="112">
        <v>6134</v>
      </c>
      <c r="I14" s="112">
        <v>26</v>
      </c>
      <c r="J14" s="112">
        <v>201</v>
      </c>
      <c r="K14" s="112">
        <v>10</v>
      </c>
      <c r="L14" s="112">
        <v>2</v>
      </c>
      <c r="M14" s="47">
        <f t="shared" si="0"/>
        <v>3532</v>
      </c>
      <c r="N14" s="47">
        <f t="shared" si="0"/>
        <v>20983</v>
      </c>
      <c r="O14" s="13"/>
      <c r="P14" s="13"/>
      <c r="Q14" s="13"/>
      <c r="T14" s="13"/>
    </row>
    <row r="15" spans="1:20" ht="12.75">
      <c r="A15" s="44">
        <v>10</v>
      </c>
      <c r="B15" s="47" t="s">
        <v>218</v>
      </c>
      <c r="C15" s="112">
        <v>870</v>
      </c>
      <c r="D15" s="112">
        <v>104</v>
      </c>
      <c r="E15" s="47">
        <v>220</v>
      </c>
      <c r="F15" s="47">
        <v>32</v>
      </c>
      <c r="G15" s="112">
        <v>21</v>
      </c>
      <c r="H15" s="112">
        <v>103</v>
      </c>
      <c r="I15" s="112">
        <v>315</v>
      </c>
      <c r="J15" s="112">
        <v>114</v>
      </c>
      <c r="K15" s="112">
        <v>438</v>
      </c>
      <c r="L15" s="112">
        <v>507</v>
      </c>
      <c r="M15" s="47">
        <f>K15+C15+E15+G15+I15</f>
        <v>1864</v>
      </c>
      <c r="N15" s="47">
        <f>L15+D15+F15+H15+J15</f>
        <v>860</v>
      </c>
      <c r="O15" s="13"/>
      <c r="P15" s="13"/>
      <c r="Q15" s="13"/>
      <c r="T15" s="13"/>
    </row>
    <row r="16" spans="1:20" ht="12.75">
      <c r="A16" s="44">
        <v>11</v>
      </c>
      <c r="B16" s="47" t="s">
        <v>15</v>
      </c>
      <c r="C16" s="112">
        <v>1704</v>
      </c>
      <c r="D16" s="112">
        <v>253</v>
      </c>
      <c r="E16" s="47">
        <v>180</v>
      </c>
      <c r="F16" s="47">
        <v>68</v>
      </c>
      <c r="G16" s="112">
        <v>21</v>
      </c>
      <c r="H16" s="112">
        <v>19</v>
      </c>
      <c r="I16" s="112">
        <v>89</v>
      </c>
      <c r="J16" s="112">
        <v>46</v>
      </c>
      <c r="K16" s="112">
        <v>0</v>
      </c>
      <c r="L16" s="112">
        <v>0</v>
      </c>
      <c r="M16" s="47">
        <f t="shared" si="0"/>
        <v>1994</v>
      </c>
      <c r="N16" s="47">
        <f t="shared" si="0"/>
        <v>386</v>
      </c>
      <c r="O16" s="13"/>
      <c r="P16" s="13"/>
      <c r="Q16" s="13"/>
      <c r="T16" s="13"/>
    </row>
    <row r="17" spans="1:20" ht="12.75">
      <c r="A17" s="44">
        <v>12</v>
      </c>
      <c r="B17" s="47" t="s">
        <v>16</v>
      </c>
      <c r="C17" s="112">
        <v>264</v>
      </c>
      <c r="D17" s="112">
        <v>87</v>
      </c>
      <c r="E17" s="47">
        <v>18</v>
      </c>
      <c r="F17" s="47">
        <v>13</v>
      </c>
      <c r="G17" s="112">
        <v>20</v>
      </c>
      <c r="H17" s="112">
        <v>13</v>
      </c>
      <c r="I17" s="112">
        <v>51</v>
      </c>
      <c r="J17" s="112">
        <v>19</v>
      </c>
      <c r="K17" s="112">
        <v>33</v>
      </c>
      <c r="L17" s="112">
        <v>2</v>
      </c>
      <c r="M17" s="47">
        <f t="shared" si="0"/>
        <v>386</v>
      </c>
      <c r="N17" s="47">
        <f t="shared" si="0"/>
        <v>134</v>
      </c>
      <c r="O17" s="13">
        <v>0</v>
      </c>
      <c r="P17" s="13"/>
      <c r="Q17" s="13"/>
      <c r="T17" s="13"/>
    </row>
    <row r="18" spans="1:20" ht="12.75">
      <c r="A18" s="44">
        <v>13</v>
      </c>
      <c r="B18" s="47" t="s">
        <v>17</v>
      </c>
      <c r="C18" s="112">
        <v>8285</v>
      </c>
      <c r="D18" s="112">
        <v>3145</v>
      </c>
      <c r="E18" s="47">
        <v>1284</v>
      </c>
      <c r="F18" s="47">
        <v>344</v>
      </c>
      <c r="G18" s="112">
        <v>0</v>
      </c>
      <c r="H18" s="112">
        <v>0</v>
      </c>
      <c r="I18" s="112">
        <v>176</v>
      </c>
      <c r="J18" s="112">
        <v>208</v>
      </c>
      <c r="K18" s="112">
        <v>0</v>
      </c>
      <c r="L18" s="112">
        <v>0</v>
      </c>
      <c r="M18" s="47">
        <f t="shared" si="0"/>
        <v>9745</v>
      </c>
      <c r="N18" s="47">
        <f t="shared" si="0"/>
        <v>3697</v>
      </c>
      <c r="O18" s="13"/>
      <c r="P18" s="13"/>
      <c r="Q18" s="13"/>
      <c r="T18" s="13"/>
    </row>
    <row r="19" spans="1:20" ht="12.75">
      <c r="A19" s="44">
        <v>14</v>
      </c>
      <c r="B19" s="47" t="s">
        <v>155</v>
      </c>
      <c r="C19" s="112">
        <v>2513</v>
      </c>
      <c r="D19" s="112">
        <v>1207</v>
      </c>
      <c r="E19" s="47">
        <v>924</v>
      </c>
      <c r="F19" s="47">
        <v>2124</v>
      </c>
      <c r="G19" s="112">
        <v>293</v>
      </c>
      <c r="H19" s="112">
        <v>309</v>
      </c>
      <c r="I19" s="112">
        <v>14</v>
      </c>
      <c r="J19" s="112">
        <v>29</v>
      </c>
      <c r="K19" s="112">
        <v>520</v>
      </c>
      <c r="L19" s="112">
        <v>428</v>
      </c>
      <c r="M19" s="47">
        <f t="shared" si="0"/>
        <v>4264</v>
      </c>
      <c r="N19" s="47">
        <f t="shared" si="0"/>
        <v>4097</v>
      </c>
      <c r="O19" s="13"/>
      <c r="P19" s="13"/>
      <c r="Q19" s="13"/>
      <c r="T19" s="13"/>
    </row>
    <row r="20" spans="1:20" ht="12.75">
      <c r="A20" s="44">
        <v>15</v>
      </c>
      <c r="B20" s="47" t="s">
        <v>72</v>
      </c>
      <c r="C20" s="112">
        <v>19315</v>
      </c>
      <c r="D20" s="112">
        <v>7722</v>
      </c>
      <c r="E20" s="47">
        <v>2</v>
      </c>
      <c r="F20" s="47">
        <v>261</v>
      </c>
      <c r="G20" s="112">
        <v>1029</v>
      </c>
      <c r="H20" s="112">
        <v>2</v>
      </c>
      <c r="I20" s="112">
        <v>10726</v>
      </c>
      <c r="J20" s="112">
        <v>2355</v>
      </c>
      <c r="K20" s="112">
        <v>2139</v>
      </c>
      <c r="L20" s="112">
        <v>986</v>
      </c>
      <c r="M20" s="47">
        <f t="shared" si="0"/>
        <v>33211</v>
      </c>
      <c r="N20" s="47">
        <f t="shared" si="0"/>
        <v>11326</v>
      </c>
      <c r="O20" s="13"/>
      <c r="P20" s="13"/>
      <c r="Q20" s="13"/>
      <c r="T20" s="13"/>
    </row>
    <row r="21" spans="1:20" ht="12.75">
      <c r="A21" s="44">
        <v>16</v>
      </c>
      <c r="B21" s="47" t="s">
        <v>99</v>
      </c>
      <c r="C21" s="112">
        <v>1370</v>
      </c>
      <c r="D21" s="112">
        <v>182</v>
      </c>
      <c r="E21" s="47">
        <v>341</v>
      </c>
      <c r="F21" s="47">
        <v>62</v>
      </c>
      <c r="G21" s="112">
        <v>381</v>
      </c>
      <c r="H21" s="112">
        <v>78</v>
      </c>
      <c r="I21" s="112">
        <v>381</v>
      </c>
      <c r="J21" s="112">
        <v>78</v>
      </c>
      <c r="K21" s="112">
        <v>0</v>
      </c>
      <c r="L21" s="112">
        <v>0</v>
      </c>
      <c r="M21" s="47">
        <f t="shared" si="0"/>
        <v>2473</v>
      </c>
      <c r="N21" s="47">
        <f t="shared" si="0"/>
        <v>400</v>
      </c>
      <c r="O21" s="13">
        <v>0</v>
      </c>
      <c r="P21" s="13"/>
      <c r="Q21" s="13"/>
      <c r="T21" s="13"/>
    </row>
    <row r="22" spans="1:20" ht="12.75">
      <c r="A22" s="44">
        <v>17</v>
      </c>
      <c r="B22" s="47" t="s">
        <v>20</v>
      </c>
      <c r="C22" s="112">
        <v>20036</v>
      </c>
      <c r="D22" s="112">
        <v>6143</v>
      </c>
      <c r="E22" s="47">
        <v>652</v>
      </c>
      <c r="F22" s="47">
        <v>289</v>
      </c>
      <c r="G22" s="112">
        <v>1385</v>
      </c>
      <c r="H22" s="112">
        <v>366</v>
      </c>
      <c r="I22" s="112">
        <v>1287</v>
      </c>
      <c r="J22" s="112">
        <v>387</v>
      </c>
      <c r="K22" s="112">
        <v>441</v>
      </c>
      <c r="L22" s="112">
        <v>219</v>
      </c>
      <c r="M22" s="47">
        <f t="shared" si="0"/>
        <v>23801</v>
      </c>
      <c r="N22" s="47">
        <f t="shared" si="0"/>
        <v>7404</v>
      </c>
      <c r="O22" s="13">
        <v>0</v>
      </c>
      <c r="P22" s="13"/>
      <c r="Q22" s="13"/>
      <c r="T22" s="13"/>
    </row>
    <row r="23" spans="1:20" ht="12.75">
      <c r="A23" s="44">
        <v>18</v>
      </c>
      <c r="B23" s="47" t="s">
        <v>21</v>
      </c>
      <c r="C23" s="112">
        <v>37189</v>
      </c>
      <c r="D23" s="112">
        <v>3434</v>
      </c>
      <c r="E23" s="47">
        <v>2681</v>
      </c>
      <c r="F23" s="47">
        <v>278</v>
      </c>
      <c r="G23" s="112">
        <v>6780</v>
      </c>
      <c r="H23" s="112">
        <v>554</v>
      </c>
      <c r="I23" s="112">
        <v>2668</v>
      </c>
      <c r="J23" s="112">
        <v>206</v>
      </c>
      <c r="K23" s="112">
        <v>476</v>
      </c>
      <c r="L23" s="112">
        <v>46</v>
      </c>
      <c r="M23" s="47">
        <f t="shared" si="0"/>
        <v>49794</v>
      </c>
      <c r="N23" s="47">
        <f t="shared" si="0"/>
        <v>4518</v>
      </c>
      <c r="O23" s="13">
        <v>0</v>
      </c>
      <c r="P23" s="13"/>
      <c r="Q23" s="13"/>
      <c r="T23" s="13"/>
    </row>
    <row r="24" spans="1:20" ht="12.75">
      <c r="A24" s="44">
        <v>19</v>
      </c>
      <c r="B24" s="47" t="s">
        <v>19</v>
      </c>
      <c r="C24" s="112">
        <v>1716</v>
      </c>
      <c r="D24" s="112">
        <v>234</v>
      </c>
      <c r="E24" s="47">
        <v>0</v>
      </c>
      <c r="F24" s="47">
        <v>0</v>
      </c>
      <c r="G24" s="112">
        <v>34</v>
      </c>
      <c r="H24" s="112">
        <v>52</v>
      </c>
      <c r="I24" s="112">
        <v>19</v>
      </c>
      <c r="J24" s="112">
        <v>9</v>
      </c>
      <c r="K24" s="112">
        <v>0</v>
      </c>
      <c r="L24" s="112">
        <v>0</v>
      </c>
      <c r="M24" s="47">
        <f t="shared" si="0"/>
        <v>1769</v>
      </c>
      <c r="N24" s="47">
        <f t="shared" si="0"/>
        <v>295</v>
      </c>
      <c r="O24" s="13"/>
      <c r="P24" s="13"/>
      <c r="Q24" s="13"/>
      <c r="T24" s="13"/>
    </row>
    <row r="25" spans="1:20" ht="12.75">
      <c r="A25" s="44">
        <v>20</v>
      </c>
      <c r="B25" s="47" t="s">
        <v>118</v>
      </c>
      <c r="C25" s="112">
        <v>42</v>
      </c>
      <c r="D25" s="112">
        <v>8</v>
      </c>
      <c r="E25" s="47">
        <v>28</v>
      </c>
      <c r="F25" s="47">
        <v>3</v>
      </c>
      <c r="G25" s="112">
        <v>29</v>
      </c>
      <c r="H25" s="112">
        <v>5</v>
      </c>
      <c r="I25" s="112">
        <v>14</v>
      </c>
      <c r="J25" s="112">
        <v>2</v>
      </c>
      <c r="K25" s="112">
        <v>0</v>
      </c>
      <c r="L25" s="112">
        <v>0</v>
      </c>
      <c r="M25" s="47">
        <f t="shared" si="0"/>
        <v>113</v>
      </c>
      <c r="N25" s="47">
        <f t="shared" si="0"/>
        <v>18</v>
      </c>
      <c r="O25" s="13">
        <v>0</v>
      </c>
      <c r="P25" s="13"/>
      <c r="Q25" s="13"/>
      <c r="T25" s="13"/>
    </row>
    <row r="26" spans="1:20" s="178" customFormat="1" ht="14.25">
      <c r="A26" s="151"/>
      <c r="B26" s="126" t="s">
        <v>210</v>
      </c>
      <c r="C26" s="126">
        <f aca="true" t="shared" si="1" ref="C26:N26">SUM(C6:C25)</f>
        <v>270343</v>
      </c>
      <c r="D26" s="126">
        <f t="shared" si="1"/>
        <v>84647</v>
      </c>
      <c r="E26" s="126">
        <f t="shared" si="1"/>
        <v>29122</v>
      </c>
      <c r="F26" s="126">
        <f t="shared" si="1"/>
        <v>11166</v>
      </c>
      <c r="G26" s="126">
        <f t="shared" si="1"/>
        <v>27605</v>
      </c>
      <c r="H26" s="126">
        <f t="shared" si="1"/>
        <v>18429</v>
      </c>
      <c r="I26" s="126">
        <f t="shared" si="1"/>
        <v>30274</v>
      </c>
      <c r="J26" s="126">
        <f t="shared" si="1"/>
        <v>9228</v>
      </c>
      <c r="K26" s="126">
        <f t="shared" si="1"/>
        <v>12560</v>
      </c>
      <c r="L26" s="126">
        <f t="shared" si="1"/>
        <v>11855</v>
      </c>
      <c r="M26" s="126">
        <f t="shared" si="1"/>
        <v>369904</v>
      </c>
      <c r="N26" s="126">
        <f t="shared" si="1"/>
        <v>135325</v>
      </c>
      <c r="O26" s="157"/>
      <c r="P26" s="157"/>
      <c r="Q26" s="157"/>
      <c r="R26" s="157"/>
      <c r="T26" s="157"/>
    </row>
    <row r="27" spans="1:20" ht="12.75">
      <c r="A27" s="44">
        <v>21</v>
      </c>
      <c r="B27" s="47" t="s">
        <v>23</v>
      </c>
      <c r="C27" s="47">
        <v>64</v>
      </c>
      <c r="D27" s="47">
        <v>23</v>
      </c>
      <c r="E27" s="112">
        <v>12</v>
      </c>
      <c r="F27" s="112">
        <v>4</v>
      </c>
      <c r="G27" s="112">
        <v>9</v>
      </c>
      <c r="H27" s="112">
        <v>11</v>
      </c>
      <c r="I27" s="112">
        <v>6</v>
      </c>
      <c r="J27" s="112">
        <v>8</v>
      </c>
      <c r="K27" s="112">
        <v>6</v>
      </c>
      <c r="L27" s="112">
        <v>8</v>
      </c>
      <c r="M27" s="47">
        <f aca="true" t="shared" si="2" ref="M27:N32">K27+C27+E27+G27+I27</f>
        <v>97</v>
      </c>
      <c r="N27" s="47">
        <f t="shared" si="2"/>
        <v>54</v>
      </c>
      <c r="O27" s="13"/>
      <c r="P27" s="13"/>
      <c r="Q27" s="13"/>
      <c r="T27" s="13"/>
    </row>
    <row r="28" spans="1:20" ht="12.75">
      <c r="A28" s="44">
        <v>22</v>
      </c>
      <c r="B28" s="47" t="s">
        <v>245</v>
      </c>
      <c r="C28" s="47">
        <v>45</v>
      </c>
      <c r="D28" s="47">
        <v>1425</v>
      </c>
      <c r="E28" s="112">
        <v>3</v>
      </c>
      <c r="F28" s="112">
        <v>100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47">
        <f t="shared" si="2"/>
        <v>48</v>
      </c>
      <c r="N28" s="47">
        <f t="shared" si="2"/>
        <v>1525</v>
      </c>
      <c r="O28" s="13"/>
      <c r="P28" s="13"/>
      <c r="Q28" s="13"/>
      <c r="T28" s="13"/>
    </row>
    <row r="29" spans="1:20" ht="12.75">
      <c r="A29" s="44">
        <v>23</v>
      </c>
      <c r="B29" s="47" t="s">
        <v>160</v>
      </c>
      <c r="C29" s="47">
        <v>325</v>
      </c>
      <c r="D29" s="47">
        <v>245</v>
      </c>
      <c r="E29" s="112">
        <v>25</v>
      </c>
      <c r="F29" s="112">
        <v>11</v>
      </c>
      <c r="G29" s="112">
        <v>0</v>
      </c>
      <c r="H29" s="112">
        <v>0</v>
      </c>
      <c r="I29" s="112">
        <v>12</v>
      </c>
      <c r="J29" s="112">
        <v>4</v>
      </c>
      <c r="K29" s="112">
        <v>0</v>
      </c>
      <c r="L29" s="112">
        <v>0</v>
      </c>
      <c r="M29" s="47">
        <f t="shared" si="2"/>
        <v>362</v>
      </c>
      <c r="N29" s="47">
        <f t="shared" si="2"/>
        <v>260</v>
      </c>
      <c r="O29" s="13"/>
      <c r="P29" s="13"/>
      <c r="Q29" s="13"/>
      <c r="T29" s="13"/>
    </row>
    <row r="30" spans="1:20" ht="12.75">
      <c r="A30" s="44">
        <v>24</v>
      </c>
      <c r="B30" s="47" t="s">
        <v>22</v>
      </c>
      <c r="C30" s="47">
        <v>91</v>
      </c>
      <c r="D30" s="47">
        <v>712</v>
      </c>
      <c r="E30" s="112">
        <v>6</v>
      </c>
      <c r="F30" s="112">
        <v>87</v>
      </c>
      <c r="G30" s="112">
        <v>24</v>
      </c>
      <c r="H30" s="112">
        <v>32</v>
      </c>
      <c r="I30" s="112">
        <v>19</v>
      </c>
      <c r="J30" s="112">
        <v>6</v>
      </c>
      <c r="K30" s="112">
        <v>12</v>
      </c>
      <c r="L30" s="112">
        <v>3</v>
      </c>
      <c r="M30" s="47">
        <f t="shared" si="2"/>
        <v>152</v>
      </c>
      <c r="N30" s="47">
        <f t="shared" si="2"/>
        <v>840</v>
      </c>
      <c r="O30" s="13"/>
      <c r="P30" s="13"/>
      <c r="Q30" s="13"/>
      <c r="T30" s="13"/>
    </row>
    <row r="31" spans="1:20" ht="12.75">
      <c r="A31" s="44">
        <v>25</v>
      </c>
      <c r="B31" s="47" t="s">
        <v>133</v>
      </c>
      <c r="C31" s="47">
        <v>188</v>
      </c>
      <c r="D31" s="47">
        <v>1016</v>
      </c>
      <c r="E31" s="112">
        <v>208</v>
      </c>
      <c r="F31" s="112">
        <v>91</v>
      </c>
      <c r="G31" s="112">
        <v>36</v>
      </c>
      <c r="H31" s="112">
        <v>17</v>
      </c>
      <c r="I31" s="112">
        <v>7</v>
      </c>
      <c r="J31" s="112">
        <v>1</v>
      </c>
      <c r="K31" s="112">
        <v>7</v>
      </c>
      <c r="L31" s="112">
        <v>1</v>
      </c>
      <c r="M31" s="47">
        <f t="shared" si="2"/>
        <v>446</v>
      </c>
      <c r="N31" s="47">
        <f t="shared" si="2"/>
        <v>1126</v>
      </c>
      <c r="O31" s="13">
        <v>164.7</v>
      </c>
      <c r="P31" s="13"/>
      <c r="Q31" s="14"/>
      <c r="R31" s="227"/>
      <c r="S31" s="84"/>
      <c r="T31" s="14"/>
    </row>
    <row r="32" spans="1:20" ht="12.75">
      <c r="A32" s="44">
        <v>26</v>
      </c>
      <c r="B32" s="47" t="s">
        <v>18</v>
      </c>
      <c r="C32" s="47">
        <v>163982</v>
      </c>
      <c r="D32" s="47">
        <v>77151</v>
      </c>
      <c r="E32" s="112">
        <v>13383</v>
      </c>
      <c r="F32" s="112">
        <v>21063</v>
      </c>
      <c r="G32" s="112">
        <v>14081</v>
      </c>
      <c r="H32" s="112">
        <v>17230</v>
      </c>
      <c r="I32" s="112">
        <v>18203</v>
      </c>
      <c r="J32" s="112">
        <v>8504</v>
      </c>
      <c r="K32" s="112">
        <v>44259</v>
      </c>
      <c r="L32" s="112">
        <v>26307</v>
      </c>
      <c r="M32" s="47">
        <f t="shared" si="2"/>
        <v>253908</v>
      </c>
      <c r="N32" s="47">
        <f t="shared" si="2"/>
        <v>150255</v>
      </c>
      <c r="O32" s="13">
        <v>0</v>
      </c>
      <c r="P32" s="13"/>
      <c r="Q32" s="13"/>
      <c r="T32" s="13"/>
    </row>
    <row r="33" spans="1:20" s="178" customFormat="1" ht="14.25">
      <c r="A33" s="151"/>
      <c r="B33" s="126" t="s">
        <v>212</v>
      </c>
      <c r="C33" s="126">
        <f aca="true" t="shared" si="3" ref="C33:N33">SUM(C27:C32)</f>
        <v>164695</v>
      </c>
      <c r="D33" s="126">
        <f t="shared" si="3"/>
        <v>80572</v>
      </c>
      <c r="E33" s="126">
        <f t="shared" si="3"/>
        <v>13637</v>
      </c>
      <c r="F33" s="126">
        <f t="shared" si="3"/>
        <v>21356</v>
      </c>
      <c r="G33" s="126">
        <f t="shared" si="3"/>
        <v>14150</v>
      </c>
      <c r="H33" s="126">
        <f t="shared" si="3"/>
        <v>17290</v>
      </c>
      <c r="I33" s="126">
        <f t="shared" si="3"/>
        <v>18247</v>
      </c>
      <c r="J33" s="126">
        <f t="shared" si="3"/>
        <v>8523</v>
      </c>
      <c r="K33" s="126">
        <f t="shared" si="3"/>
        <v>44284</v>
      </c>
      <c r="L33" s="126">
        <f t="shared" si="3"/>
        <v>26319</v>
      </c>
      <c r="M33" s="126">
        <f t="shared" si="3"/>
        <v>255013</v>
      </c>
      <c r="N33" s="126">
        <f t="shared" si="3"/>
        <v>154060</v>
      </c>
      <c r="O33" s="157"/>
      <c r="P33" s="157"/>
      <c r="Q33" s="157"/>
      <c r="R33" s="157"/>
      <c r="T33" s="157"/>
    </row>
    <row r="34" spans="1:20" ht="12.75">
      <c r="A34" s="44">
        <v>27</v>
      </c>
      <c r="B34" s="47" t="s">
        <v>214</v>
      </c>
      <c r="C34" s="112">
        <v>0</v>
      </c>
      <c r="D34" s="112">
        <v>0</v>
      </c>
      <c r="E34" s="47">
        <v>0</v>
      </c>
      <c r="F34" s="47">
        <v>0</v>
      </c>
      <c r="G34" s="112">
        <v>0</v>
      </c>
      <c r="H34" s="112">
        <v>0</v>
      </c>
      <c r="I34" s="112">
        <v>0</v>
      </c>
      <c r="J34" s="112">
        <v>0</v>
      </c>
      <c r="K34" s="112"/>
      <c r="L34" s="112"/>
      <c r="M34" s="47">
        <f aca="true" t="shared" si="4" ref="M34:N44">K34+C34+E34+G34+I34</f>
        <v>0</v>
      </c>
      <c r="N34" s="47">
        <f t="shared" si="4"/>
        <v>0</v>
      </c>
      <c r="O34" s="13">
        <v>0</v>
      </c>
      <c r="P34" s="13"/>
      <c r="Q34" s="13"/>
      <c r="T34" s="13"/>
    </row>
    <row r="35" spans="1:20" ht="12.75">
      <c r="A35" s="44">
        <v>28</v>
      </c>
      <c r="B35" s="47" t="s">
        <v>205</v>
      </c>
      <c r="C35" s="112">
        <v>7628</v>
      </c>
      <c r="D35" s="112">
        <v>1556</v>
      </c>
      <c r="E35" s="47">
        <v>1671</v>
      </c>
      <c r="F35" s="47">
        <v>434</v>
      </c>
      <c r="G35" s="112">
        <v>1519</v>
      </c>
      <c r="H35" s="112">
        <v>408</v>
      </c>
      <c r="I35" s="112">
        <v>1481</v>
      </c>
      <c r="J35" s="112">
        <v>405</v>
      </c>
      <c r="K35" s="112">
        <v>0</v>
      </c>
      <c r="L35" s="112">
        <v>0</v>
      </c>
      <c r="M35" s="47">
        <f t="shared" si="4"/>
        <v>12299</v>
      </c>
      <c r="N35" s="47">
        <f t="shared" si="4"/>
        <v>2803</v>
      </c>
      <c r="O35" s="13">
        <v>0</v>
      </c>
      <c r="P35" s="13"/>
      <c r="Q35" s="13"/>
      <c r="T35" s="13"/>
    </row>
    <row r="36" spans="1:20" ht="12.75">
      <c r="A36" s="44">
        <v>29</v>
      </c>
      <c r="B36" s="47" t="s">
        <v>206</v>
      </c>
      <c r="C36" s="112">
        <v>281</v>
      </c>
      <c r="D36" s="112">
        <v>110</v>
      </c>
      <c r="E36" s="47">
        <v>0</v>
      </c>
      <c r="F36" s="47">
        <v>0</v>
      </c>
      <c r="G36" s="112">
        <v>0</v>
      </c>
      <c r="H36" s="112">
        <v>0</v>
      </c>
      <c r="I36" s="112">
        <v>145</v>
      </c>
      <c r="J36" s="112">
        <v>9</v>
      </c>
      <c r="K36" s="112">
        <v>103</v>
      </c>
      <c r="L36" s="112">
        <v>7</v>
      </c>
      <c r="M36" s="47">
        <f t="shared" si="4"/>
        <v>529</v>
      </c>
      <c r="N36" s="47">
        <f t="shared" si="4"/>
        <v>126</v>
      </c>
      <c r="O36" s="13"/>
      <c r="P36" s="13"/>
      <c r="Q36" s="13"/>
      <c r="T36" s="13"/>
    </row>
    <row r="37" spans="1:20" ht="12.75">
      <c r="A37" s="44">
        <v>30</v>
      </c>
      <c r="B37" s="47" t="s">
        <v>207</v>
      </c>
      <c r="C37" s="112">
        <v>0</v>
      </c>
      <c r="D37" s="112">
        <v>0</v>
      </c>
      <c r="E37" s="47">
        <v>0</v>
      </c>
      <c r="F37" s="47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47">
        <f t="shared" si="4"/>
        <v>0</v>
      </c>
      <c r="N37" s="47">
        <f t="shared" si="4"/>
        <v>0</v>
      </c>
      <c r="O37" s="13"/>
      <c r="P37" s="13"/>
      <c r="Q37" s="13"/>
      <c r="T37" s="13"/>
    </row>
    <row r="38" spans="1:20" ht="12.75">
      <c r="A38" s="88">
        <v>31</v>
      </c>
      <c r="B38" s="89" t="s">
        <v>328</v>
      </c>
      <c r="C38" s="112">
        <v>0</v>
      </c>
      <c r="D38" s="112">
        <v>0</v>
      </c>
      <c r="E38" s="47">
        <v>0</v>
      </c>
      <c r="F38" s="47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47">
        <f t="shared" si="4"/>
        <v>0</v>
      </c>
      <c r="N38" s="47">
        <f t="shared" si="4"/>
        <v>0</v>
      </c>
      <c r="O38" s="13"/>
      <c r="P38" s="13"/>
      <c r="Q38" s="13"/>
      <c r="T38" s="13"/>
    </row>
    <row r="39" spans="1:20" ht="12.75">
      <c r="A39" s="44">
        <v>32</v>
      </c>
      <c r="B39" s="47" t="s">
        <v>224</v>
      </c>
      <c r="C39" s="112">
        <v>0</v>
      </c>
      <c r="D39" s="112">
        <v>0</v>
      </c>
      <c r="E39" s="47">
        <v>0</v>
      </c>
      <c r="F39" s="47">
        <v>0</v>
      </c>
      <c r="G39" s="112">
        <v>0</v>
      </c>
      <c r="H39" s="112">
        <v>0</v>
      </c>
      <c r="I39" s="112">
        <v>0</v>
      </c>
      <c r="J39" s="112">
        <v>0</v>
      </c>
      <c r="K39" s="112">
        <v>0</v>
      </c>
      <c r="L39" s="112">
        <v>0</v>
      </c>
      <c r="M39" s="47">
        <f t="shared" si="4"/>
        <v>0</v>
      </c>
      <c r="N39" s="47">
        <f t="shared" si="4"/>
        <v>0</v>
      </c>
      <c r="O39" s="13"/>
      <c r="P39" s="13"/>
      <c r="Q39" s="13"/>
      <c r="T39" s="13"/>
    </row>
    <row r="40" spans="1:20" ht="12.75">
      <c r="A40" s="44">
        <v>33</v>
      </c>
      <c r="B40" s="47" t="s">
        <v>236</v>
      </c>
      <c r="C40" s="112">
        <v>0</v>
      </c>
      <c r="D40" s="112">
        <v>0</v>
      </c>
      <c r="E40" s="47">
        <v>4</v>
      </c>
      <c r="F40" s="47">
        <v>173</v>
      </c>
      <c r="G40" s="112">
        <v>12</v>
      </c>
      <c r="H40" s="112">
        <v>229</v>
      </c>
      <c r="I40" s="112">
        <v>0</v>
      </c>
      <c r="J40" s="112">
        <v>0</v>
      </c>
      <c r="K40" s="112">
        <v>0</v>
      </c>
      <c r="L40" s="112">
        <v>0</v>
      </c>
      <c r="M40" s="47">
        <f t="shared" si="4"/>
        <v>16</v>
      </c>
      <c r="N40" s="47">
        <f t="shared" si="4"/>
        <v>402</v>
      </c>
      <c r="O40" s="13">
        <v>0</v>
      </c>
      <c r="P40" s="13"/>
      <c r="Q40" s="13"/>
      <c r="T40" s="13"/>
    </row>
    <row r="41" spans="1:20" ht="12.75">
      <c r="A41" s="44">
        <v>34</v>
      </c>
      <c r="B41" s="47" t="s">
        <v>24</v>
      </c>
      <c r="C41" s="112">
        <v>6</v>
      </c>
      <c r="D41" s="112">
        <v>4</v>
      </c>
      <c r="E41" s="47">
        <v>2</v>
      </c>
      <c r="F41" s="47">
        <v>16</v>
      </c>
      <c r="G41" s="112">
        <v>0</v>
      </c>
      <c r="H41" s="112">
        <v>0</v>
      </c>
      <c r="I41" s="112">
        <v>0</v>
      </c>
      <c r="J41" s="112">
        <v>0</v>
      </c>
      <c r="K41" s="112">
        <v>9</v>
      </c>
      <c r="L41" s="112">
        <v>1</v>
      </c>
      <c r="M41" s="47">
        <f t="shared" si="4"/>
        <v>17</v>
      </c>
      <c r="N41" s="47">
        <f t="shared" si="4"/>
        <v>21</v>
      </c>
      <c r="O41" s="13">
        <v>64.48</v>
      </c>
      <c r="P41" s="13"/>
      <c r="Q41" s="13"/>
      <c r="T41" s="13"/>
    </row>
    <row r="42" spans="1:20" ht="12.75">
      <c r="A42" s="44">
        <v>35</v>
      </c>
      <c r="B42" s="47" t="s">
        <v>209</v>
      </c>
      <c r="C42" s="112">
        <v>23</v>
      </c>
      <c r="D42" s="112">
        <v>12</v>
      </c>
      <c r="E42" s="47">
        <v>2</v>
      </c>
      <c r="F42" s="47">
        <v>312</v>
      </c>
      <c r="G42" s="112">
        <v>0</v>
      </c>
      <c r="H42" s="112">
        <v>0</v>
      </c>
      <c r="I42" s="112">
        <v>0</v>
      </c>
      <c r="J42" s="112">
        <v>0</v>
      </c>
      <c r="K42" s="112">
        <v>0</v>
      </c>
      <c r="L42" s="112">
        <v>0</v>
      </c>
      <c r="M42" s="47">
        <f t="shared" si="4"/>
        <v>25</v>
      </c>
      <c r="N42" s="47">
        <f t="shared" si="4"/>
        <v>324</v>
      </c>
      <c r="O42" s="13">
        <v>0</v>
      </c>
      <c r="P42" s="13"/>
      <c r="Q42" s="13"/>
      <c r="T42" s="13"/>
    </row>
    <row r="43" spans="1:20" ht="12.75">
      <c r="A43" s="44">
        <v>36</v>
      </c>
      <c r="B43" s="47" t="s">
        <v>329</v>
      </c>
      <c r="C43" s="112">
        <v>0</v>
      </c>
      <c r="D43" s="112">
        <v>0</v>
      </c>
      <c r="E43" s="47">
        <v>0</v>
      </c>
      <c r="F43" s="47">
        <v>0</v>
      </c>
      <c r="G43" s="112">
        <v>0</v>
      </c>
      <c r="H43" s="112">
        <v>0</v>
      </c>
      <c r="I43" s="112">
        <v>0</v>
      </c>
      <c r="J43" s="112">
        <v>0</v>
      </c>
      <c r="K43" s="112">
        <v>0</v>
      </c>
      <c r="L43" s="112">
        <v>0</v>
      </c>
      <c r="M43" s="47">
        <f t="shared" si="4"/>
        <v>0</v>
      </c>
      <c r="N43" s="47">
        <f t="shared" si="4"/>
        <v>0</v>
      </c>
      <c r="O43" s="13"/>
      <c r="P43" s="13"/>
      <c r="Q43" s="13"/>
      <c r="T43" s="13"/>
    </row>
    <row r="44" spans="1:20" ht="12.75">
      <c r="A44" s="44">
        <v>37</v>
      </c>
      <c r="B44" s="47" t="s">
        <v>331</v>
      </c>
      <c r="C44" s="112">
        <v>0</v>
      </c>
      <c r="D44" s="112">
        <v>0</v>
      </c>
      <c r="E44" s="47">
        <v>0</v>
      </c>
      <c r="F44" s="47">
        <v>0</v>
      </c>
      <c r="G44" s="112">
        <v>0</v>
      </c>
      <c r="H44" s="112">
        <v>0</v>
      </c>
      <c r="I44" s="112">
        <v>146</v>
      </c>
      <c r="J44" s="112">
        <v>179</v>
      </c>
      <c r="K44" s="112">
        <v>4</v>
      </c>
      <c r="L44" s="112">
        <v>110</v>
      </c>
      <c r="M44" s="47">
        <f t="shared" si="4"/>
        <v>150</v>
      </c>
      <c r="N44" s="47">
        <f t="shared" si="4"/>
        <v>289</v>
      </c>
      <c r="O44" s="13"/>
      <c r="P44" s="13"/>
      <c r="Q44" s="16"/>
      <c r="T44" s="13"/>
    </row>
    <row r="45" spans="1:20" s="178" customFormat="1" ht="14.25">
      <c r="A45" s="151"/>
      <c r="B45" s="126" t="s">
        <v>211</v>
      </c>
      <c r="C45" s="126">
        <f aca="true" t="shared" si="5" ref="C45:N45">SUM(C34:C44)</f>
        <v>7938</v>
      </c>
      <c r="D45" s="126">
        <f t="shared" si="5"/>
        <v>1682</v>
      </c>
      <c r="E45" s="126">
        <f t="shared" si="5"/>
        <v>1679</v>
      </c>
      <c r="F45" s="126">
        <f t="shared" si="5"/>
        <v>935</v>
      </c>
      <c r="G45" s="126">
        <f t="shared" si="5"/>
        <v>1531</v>
      </c>
      <c r="H45" s="126">
        <f t="shared" si="5"/>
        <v>637</v>
      </c>
      <c r="I45" s="126">
        <f t="shared" si="5"/>
        <v>1772</v>
      </c>
      <c r="J45" s="126">
        <f t="shared" si="5"/>
        <v>593</v>
      </c>
      <c r="K45" s="126">
        <f t="shared" si="5"/>
        <v>116</v>
      </c>
      <c r="L45" s="126">
        <f t="shared" si="5"/>
        <v>118</v>
      </c>
      <c r="M45" s="126">
        <f t="shared" si="5"/>
        <v>13036</v>
      </c>
      <c r="N45" s="126">
        <f t="shared" si="5"/>
        <v>3965</v>
      </c>
      <c r="O45" s="157"/>
      <c r="P45" s="157"/>
      <c r="Q45" s="158"/>
      <c r="R45" s="157"/>
      <c r="T45" s="157"/>
    </row>
    <row r="46" spans="1:20" s="178" customFormat="1" ht="14.25">
      <c r="A46" s="151"/>
      <c r="B46" s="152" t="s">
        <v>117</v>
      </c>
      <c r="C46" s="126">
        <f aca="true" t="shared" si="6" ref="C46:N46">C26+C33+C45</f>
        <v>442976</v>
      </c>
      <c r="D46" s="126">
        <f t="shared" si="6"/>
        <v>166901</v>
      </c>
      <c r="E46" s="126">
        <f t="shared" si="6"/>
        <v>44438</v>
      </c>
      <c r="F46" s="126">
        <f t="shared" si="6"/>
        <v>33457</v>
      </c>
      <c r="G46" s="126">
        <f t="shared" si="6"/>
        <v>43286</v>
      </c>
      <c r="H46" s="126">
        <f t="shared" si="6"/>
        <v>36356</v>
      </c>
      <c r="I46" s="126">
        <f t="shared" si="6"/>
        <v>50293</v>
      </c>
      <c r="J46" s="126">
        <f t="shared" si="6"/>
        <v>18344</v>
      </c>
      <c r="K46" s="126">
        <f t="shared" si="6"/>
        <v>56960</v>
      </c>
      <c r="L46" s="126">
        <f t="shared" si="6"/>
        <v>38292</v>
      </c>
      <c r="M46" s="126">
        <f t="shared" si="6"/>
        <v>637953</v>
      </c>
      <c r="N46" s="126">
        <f t="shared" si="6"/>
        <v>293350</v>
      </c>
      <c r="O46" s="158"/>
      <c r="P46" s="158"/>
      <c r="Q46" s="158"/>
      <c r="R46" s="157"/>
      <c r="T46" s="157"/>
    </row>
    <row r="47" spans="1:20" ht="18" customHeight="1">
      <c r="A47" s="80" t="s">
        <v>31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14"/>
      <c r="P47" s="14"/>
      <c r="Q47" s="14"/>
      <c r="R47" s="14"/>
      <c r="S47" s="84"/>
      <c r="T47" s="14"/>
    </row>
    <row r="48" spans="1:20" ht="18" customHeight="1">
      <c r="A48" s="80" t="s">
        <v>31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14"/>
      <c r="P48" s="14"/>
      <c r="Q48" s="14"/>
      <c r="R48" s="14"/>
      <c r="S48" s="84"/>
      <c r="T48" s="14"/>
    </row>
    <row r="49" spans="1:20" ht="18" customHeight="1">
      <c r="A49" s="80" t="s">
        <v>31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14"/>
      <c r="P49" s="14"/>
      <c r="Q49" s="14"/>
      <c r="R49" s="14"/>
      <c r="S49" s="84"/>
      <c r="T49" s="14"/>
    </row>
    <row r="50" spans="1:20" ht="12.75">
      <c r="A50" s="150" t="s">
        <v>4</v>
      </c>
      <c r="B50" s="150" t="s">
        <v>5</v>
      </c>
      <c r="C50" s="475" t="s">
        <v>371</v>
      </c>
      <c r="D50" s="477"/>
      <c r="E50" s="475" t="s">
        <v>321</v>
      </c>
      <c r="F50" s="477"/>
      <c r="G50" s="475" t="s">
        <v>342</v>
      </c>
      <c r="H50" s="477"/>
      <c r="I50" s="475" t="s">
        <v>358</v>
      </c>
      <c r="J50" s="477"/>
      <c r="K50" s="475" t="s">
        <v>372</v>
      </c>
      <c r="L50" s="477"/>
      <c r="M50" s="475" t="s">
        <v>3</v>
      </c>
      <c r="N50" s="477"/>
      <c r="O50" s="14"/>
      <c r="P50" s="14"/>
      <c r="Q50" s="14"/>
      <c r="R50" s="14"/>
      <c r="S50" s="84"/>
      <c r="T50" s="14"/>
    </row>
    <row r="51" spans="1:20" ht="12.75">
      <c r="A51" s="142"/>
      <c r="B51" s="142"/>
      <c r="C51" s="110" t="s">
        <v>52</v>
      </c>
      <c r="D51" s="110" t="s">
        <v>58</v>
      </c>
      <c r="E51" s="110" t="s">
        <v>52</v>
      </c>
      <c r="F51" s="110" t="s">
        <v>58</v>
      </c>
      <c r="G51" s="110" t="s">
        <v>52</v>
      </c>
      <c r="H51" s="110" t="s">
        <v>58</v>
      </c>
      <c r="I51" s="110" t="s">
        <v>52</v>
      </c>
      <c r="J51" s="110" t="s">
        <v>58</v>
      </c>
      <c r="K51" s="110" t="s">
        <v>52</v>
      </c>
      <c r="L51" s="110" t="s">
        <v>58</v>
      </c>
      <c r="M51" s="110" t="s">
        <v>52</v>
      </c>
      <c r="N51" s="110" t="s">
        <v>58</v>
      </c>
      <c r="O51" s="14"/>
      <c r="P51" s="14"/>
      <c r="Q51" s="14"/>
      <c r="R51" s="14"/>
      <c r="S51" s="84"/>
      <c r="T51" s="14"/>
    </row>
    <row r="52" spans="1:14" ht="12.75">
      <c r="A52" s="44">
        <v>38</v>
      </c>
      <c r="B52" s="47" t="s">
        <v>73</v>
      </c>
      <c r="C52" s="112">
        <v>23272</v>
      </c>
      <c r="D52" s="112">
        <v>919</v>
      </c>
      <c r="E52" s="47">
        <v>0</v>
      </c>
      <c r="F52" s="47">
        <v>0</v>
      </c>
      <c r="G52" s="112">
        <v>2435</v>
      </c>
      <c r="H52" s="112">
        <v>222</v>
      </c>
      <c r="I52" s="112">
        <v>0</v>
      </c>
      <c r="J52" s="112">
        <v>0</v>
      </c>
      <c r="K52" s="112">
        <v>0</v>
      </c>
      <c r="L52" s="112">
        <v>0</v>
      </c>
      <c r="M52" s="47">
        <f aca="true" t="shared" si="7" ref="M52:N59">K52+C52+E52+G52+I52</f>
        <v>25707</v>
      </c>
      <c r="N52" s="47">
        <f t="shared" si="7"/>
        <v>1141</v>
      </c>
    </row>
    <row r="53" spans="1:14" ht="12.75">
      <c r="A53" s="44">
        <v>39</v>
      </c>
      <c r="B53" s="47" t="s">
        <v>250</v>
      </c>
      <c r="C53" s="112">
        <v>68629</v>
      </c>
      <c r="D53" s="112">
        <v>3615</v>
      </c>
      <c r="E53" s="47">
        <v>3540</v>
      </c>
      <c r="F53" s="47">
        <v>470</v>
      </c>
      <c r="G53" s="112">
        <v>9708</v>
      </c>
      <c r="H53" s="112">
        <v>208</v>
      </c>
      <c r="I53" s="112">
        <v>1152</v>
      </c>
      <c r="J53" s="112">
        <v>184</v>
      </c>
      <c r="K53" s="112">
        <v>196</v>
      </c>
      <c r="L53" s="112">
        <v>943</v>
      </c>
      <c r="M53" s="47">
        <f t="shared" si="7"/>
        <v>83225</v>
      </c>
      <c r="N53" s="47">
        <f t="shared" si="7"/>
        <v>5420</v>
      </c>
    </row>
    <row r="54" spans="1:14" ht="12.75">
      <c r="A54" s="44">
        <v>40</v>
      </c>
      <c r="B54" s="47" t="s">
        <v>28</v>
      </c>
      <c r="C54" s="112">
        <v>1431</v>
      </c>
      <c r="D54" s="112">
        <v>63</v>
      </c>
      <c r="E54" s="47">
        <v>0</v>
      </c>
      <c r="F54" s="47">
        <v>0</v>
      </c>
      <c r="G54" s="112">
        <v>0</v>
      </c>
      <c r="H54" s="112">
        <v>0</v>
      </c>
      <c r="I54" s="112">
        <v>0</v>
      </c>
      <c r="J54" s="112">
        <v>0</v>
      </c>
      <c r="K54" s="112">
        <v>0</v>
      </c>
      <c r="L54" s="112">
        <v>0</v>
      </c>
      <c r="M54" s="47">
        <f t="shared" si="7"/>
        <v>1431</v>
      </c>
      <c r="N54" s="47">
        <f t="shared" si="7"/>
        <v>63</v>
      </c>
    </row>
    <row r="55" spans="1:14" ht="12.75">
      <c r="A55" s="44">
        <v>41</v>
      </c>
      <c r="B55" s="47" t="s">
        <v>217</v>
      </c>
      <c r="C55" s="112">
        <v>54897</v>
      </c>
      <c r="D55" s="112">
        <v>1627</v>
      </c>
      <c r="E55" s="47">
        <v>809</v>
      </c>
      <c r="F55" s="47">
        <v>87</v>
      </c>
      <c r="G55" s="112">
        <v>5943</v>
      </c>
      <c r="H55" s="112">
        <v>454</v>
      </c>
      <c r="I55" s="112">
        <v>747</v>
      </c>
      <c r="J55" s="112">
        <v>80</v>
      </c>
      <c r="K55" s="112">
        <v>662</v>
      </c>
      <c r="L55" s="112">
        <v>71</v>
      </c>
      <c r="M55" s="47">
        <f t="shared" si="7"/>
        <v>63058</v>
      </c>
      <c r="N55" s="47">
        <f t="shared" si="7"/>
        <v>2319</v>
      </c>
    </row>
    <row r="56" spans="1:14" ht="12.75">
      <c r="A56" s="44">
        <v>42</v>
      </c>
      <c r="B56" s="47" t="s">
        <v>27</v>
      </c>
      <c r="C56" s="112">
        <v>48148</v>
      </c>
      <c r="D56" s="112">
        <v>1987</v>
      </c>
      <c r="E56" s="47">
        <v>2994</v>
      </c>
      <c r="F56" s="47">
        <v>181</v>
      </c>
      <c r="G56" s="112">
        <v>2597</v>
      </c>
      <c r="H56" s="112">
        <v>233</v>
      </c>
      <c r="I56" s="112">
        <v>0</v>
      </c>
      <c r="J56" s="112">
        <v>0</v>
      </c>
      <c r="K56" s="112">
        <v>61</v>
      </c>
      <c r="L56" s="112">
        <v>5</v>
      </c>
      <c r="M56" s="47">
        <f t="shared" si="7"/>
        <v>53800</v>
      </c>
      <c r="N56" s="47">
        <f t="shared" si="7"/>
        <v>2406</v>
      </c>
    </row>
    <row r="57" spans="1:14" ht="12.75">
      <c r="A57" s="44">
        <v>43</v>
      </c>
      <c r="B57" s="47" t="s">
        <v>344</v>
      </c>
      <c r="C57" s="112">
        <v>129854</v>
      </c>
      <c r="D57" s="112">
        <v>5415</v>
      </c>
      <c r="E57" s="47">
        <v>5024</v>
      </c>
      <c r="F57" s="47">
        <v>406</v>
      </c>
      <c r="G57" s="112">
        <v>1050</v>
      </c>
      <c r="H57" s="112">
        <v>1007</v>
      </c>
      <c r="I57" s="112">
        <v>8071</v>
      </c>
      <c r="J57" s="112">
        <v>1172</v>
      </c>
      <c r="K57" s="112">
        <v>0</v>
      </c>
      <c r="L57" s="112">
        <v>0</v>
      </c>
      <c r="M57" s="47">
        <f t="shared" si="7"/>
        <v>143999</v>
      </c>
      <c r="N57" s="47">
        <f t="shared" si="7"/>
        <v>8000</v>
      </c>
    </row>
    <row r="58" spans="1:14" ht="12.75">
      <c r="A58" s="44">
        <v>44</v>
      </c>
      <c r="B58" s="47" t="s">
        <v>25</v>
      </c>
      <c r="C58" s="112">
        <v>19134</v>
      </c>
      <c r="D58" s="112">
        <v>444</v>
      </c>
      <c r="E58" s="47">
        <v>0</v>
      </c>
      <c r="F58" s="47">
        <v>0</v>
      </c>
      <c r="G58" s="112">
        <v>3466</v>
      </c>
      <c r="H58" s="112">
        <v>933</v>
      </c>
      <c r="I58" s="112">
        <v>42</v>
      </c>
      <c r="J58" s="112">
        <v>51</v>
      </c>
      <c r="K58" s="112">
        <v>11</v>
      </c>
      <c r="L58" s="112">
        <v>1</v>
      </c>
      <c r="M58" s="47">
        <f t="shared" si="7"/>
        <v>22653</v>
      </c>
      <c r="N58" s="47">
        <f t="shared" si="7"/>
        <v>1429</v>
      </c>
    </row>
    <row r="59" spans="1:14" ht="12.75">
      <c r="A59" s="44">
        <v>45</v>
      </c>
      <c r="B59" s="47" t="s">
        <v>26</v>
      </c>
      <c r="C59" s="112">
        <v>8607</v>
      </c>
      <c r="D59" s="112">
        <v>683</v>
      </c>
      <c r="E59" s="47">
        <v>25</v>
      </c>
      <c r="F59" s="47">
        <v>52</v>
      </c>
      <c r="G59" s="112">
        <v>0</v>
      </c>
      <c r="H59" s="112">
        <v>0</v>
      </c>
      <c r="I59" s="112">
        <v>89</v>
      </c>
      <c r="J59" s="112">
        <v>9</v>
      </c>
      <c r="K59" s="112">
        <v>118</v>
      </c>
      <c r="L59" s="112">
        <v>73</v>
      </c>
      <c r="M59" s="47">
        <f t="shared" si="7"/>
        <v>8839</v>
      </c>
      <c r="N59" s="47">
        <f t="shared" si="7"/>
        <v>817</v>
      </c>
    </row>
    <row r="60" spans="1:18" s="178" customFormat="1" ht="14.25">
      <c r="A60" s="44"/>
      <c r="B60" s="152" t="s">
        <v>117</v>
      </c>
      <c r="C60" s="126">
        <f aca="true" t="shared" si="8" ref="C60:N60">SUM(C52:C59)</f>
        <v>353972</v>
      </c>
      <c r="D60" s="126">
        <f t="shared" si="8"/>
        <v>14753</v>
      </c>
      <c r="E60" s="126">
        <f t="shared" si="8"/>
        <v>12392</v>
      </c>
      <c r="F60" s="126">
        <f t="shared" si="8"/>
        <v>1196</v>
      </c>
      <c r="G60" s="126">
        <f t="shared" si="8"/>
        <v>25199</v>
      </c>
      <c r="H60" s="126">
        <f t="shared" si="8"/>
        <v>3057</v>
      </c>
      <c r="I60" s="126">
        <f t="shared" si="8"/>
        <v>10101</v>
      </c>
      <c r="J60" s="126">
        <f t="shared" si="8"/>
        <v>1496</v>
      </c>
      <c r="K60" s="126">
        <f t="shared" si="8"/>
        <v>1048</v>
      </c>
      <c r="L60" s="126">
        <f t="shared" si="8"/>
        <v>1093</v>
      </c>
      <c r="M60" s="126">
        <f t="shared" si="8"/>
        <v>402712</v>
      </c>
      <c r="N60" s="126">
        <f t="shared" si="8"/>
        <v>21595</v>
      </c>
      <c r="O60" s="158"/>
      <c r="P60" s="158"/>
      <c r="R60" s="157"/>
    </row>
    <row r="61" spans="1:14" ht="12.75">
      <c r="A61" s="44"/>
      <c r="B61" s="82" t="s">
        <v>31</v>
      </c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</row>
    <row r="62" spans="1:14" ht="12.75">
      <c r="A62" s="44">
        <v>46</v>
      </c>
      <c r="B62" s="47" t="s">
        <v>29</v>
      </c>
      <c r="C62" s="112">
        <v>77062</v>
      </c>
      <c r="D62" s="112">
        <v>3667</v>
      </c>
      <c r="E62" s="47">
        <v>1167</v>
      </c>
      <c r="F62" s="47">
        <v>59</v>
      </c>
      <c r="G62" s="112">
        <v>0</v>
      </c>
      <c r="H62" s="112">
        <v>0</v>
      </c>
      <c r="I62" s="112">
        <v>833</v>
      </c>
      <c r="J62" s="112">
        <v>179</v>
      </c>
      <c r="K62" s="112">
        <v>2979</v>
      </c>
      <c r="L62" s="112">
        <v>172</v>
      </c>
      <c r="M62" s="47">
        <f aca="true" t="shared" si="9" ref="M62:N64">K62+C62+E62+G62+I62</f>
        <v>82041</v>
      </c>
      <c r="N62" s="47">
        <f t="shared" si="9"/>
        <v>4077</v>
      </c>
    </row>
    <row r="63" spans="1:14" ht="12.75">
      <c r="A63" s="44">
        <v>47</v>
      </c>
      <c r="B63" s="47" t="s">
        <v>124</v>
      </c>
      <c r="C63" s="112">
        <v>0</v>
      </c>
      <c r="D63" s="112">
        <v>0</v>
      </c>
      <c r="E63" s="47">
        <v>0</v>
      </c>
      <c r="F63" s="47">
        <v>0</v>
      </c>
      <c r="G63" s="112">
        <v>0</v>
      </c>
      <c r="H63" s="112">
        <v>0</v>
      </c>
      <c r="I63" s="112">
        <v>0</v>
      </c>
      <c r="J63" s="112">
        <v>0</v>
      </c>
      <c r="K63" s="112">
        <v>0</v>
      </c>
      <c r="L63" s="112">
        <v>0</v>
      </c>
      <c r="M63" s="47">
        <f t="shared" si="9"/>
        <v>0</v>
      </c>
      <c r="N63" s="47">
        <f t="shared" si="9"/>
        <v>0</v>
      </c>
    </row>
    <row r="64" spans="1:18" s="178" customFormat="1" ht="14.25">
      <c r="A64" s="151"/>
      <c r="B64" s="152" t="s">
        <v>117</v>
      </c>
      <c r="C64" s="126">
        <f aca="true" t="shared" si="10" ref="C64:L64">SUM(C62:C63)</f>
        <v>77062</v>
      </c>
      <c r="D64" s="126">
        <f t="shared" si="10"/>
        <v>3667</v>
      </c>
      <c r="E64" s="126">
        <f t="shared" si="10"/>
        <v>1167</v>
      </c>
      <c r="F64" s="126">
        <f t="shared" si="10"/>
        <v>59</v>
      </c>
      <c r="G64" s="126">
        <f t="shared" si="10"/>
        <v>0</v>
      </c>
      <c r="H64" s="126">
        <f t="shared" si="10"/>
        <v>0</v>
      </c>
      <c r="I64" s="126">
        <f t="shared" si="10"/>
        <v>833</v>
      </c>
      <c r="J64" s="126">
        <f t="shared" si="10"/>
        <v>179</v>
      </c>
      <c r="K64" s="126">
        <f t="shared" si="10"/>
        <v>2979</v>
      </c>
      <c r="L64" s="126">
        <f t="shared" si="10"/>
        <v>172</v>
      </c>
      <c r="M64" s="126">
        <f t="shared" si="9"/>
        <v>82041</v>
      </c>
      <c r="N64" s="126">
        <f t="shared" si="9"/>
        <v>4077</v>
      </c>
      <c r="O64" s="158"/>
      <c r="P64" s="158"/>
      <c r="R64" s="157"/>
    </row>
    <row r="65" spans="1:18" s="178" customFormat="1" ht="14.25">
      <c r="A65" s="151"/>
      <c r="B65" s="152" t="s">
        <v>30</v>
      </c>
      <c r="C65" s="126">
        <f aca="true" t="shared" si="11" ref="C65:N65">+C46+C60+C64</f>
        <v>874010</v>
      </c>
      <c r="D65" s="126">
        <f t="shared" si="11"/>
        <v>185321</v>
      </c>
      <c r="E65" s="126">
        <f t="shared" si="11"/>
        <v>57997</v>
      </c>
      <c r="F65" s="126">
        <f t="shared" si="11"/>
        <v>34712</v>
      </c>
      <c r="G65" s="126">
        <f t="shared" si="11"/>
        <v>68485</v>
      </c>
      <c r="H65" s="126">
        <f t="shared" si="11"/>
        <v>39413</v>
      </c>
      <c r="I65" s="126">
        <f t="shared" si="11"/>
        <v>61227</v>
      </c>
      <c r="J65" s="126">
        <f t="shared" si="11"/>
        <v>20019</v>
      </c>
      <c r="K65" s="126">
        <f t="shared" si="11"/>
        <v>60987</v>
      </c>
      <c r="L65" s="126">
        <f t="shared" si="11"/>
        <v>39557</v>
      </c>
      <c r="M65" s="126">
        <f t="shared" si="11"/>
        <v>1122706</v>
      </c>
      <c r="N65" s="126">
        <f t="shared" si="11"/>
        <v>319022</v>
      </c>
      <c r="O65" s="158"/>
      <c r="P65" s="158"/>
      <c r="R65" s="157"/>
    </row>
    <row r="67" spans="2:5" ht="12.75">
      <c r="B67" s="82" t="s">
        <v>386</v>
      </c>
      <c r="E67" s="16">
        <v>6</v>
      </c>
    </row>
    <row r="72" ht="12.75">
      <c r="D72" s="16" t="s">
        <v>31</v>
      </c>
    </row>
    <row r="73" ht="12.75">
      <c r="F73" s="16" t="s">
        <v>31</v>
      </c>
    </row>
    <row r="74" ht="12.75">
      <c r="D74" s="16" t="s">
        <v>31</v>
      </c>
    </row>
  </sheetData>
  <sheetProtection/>
  <mergeCells count="12">
    <mergeCell ref="I4:J4"/>
    <mergeCell ref="M4:N4"/>
    <mergeCell ref="K4:L4"/>
    <mergeCell ref="C4:D4"/>
    <mergeCell ref="E4:F4"/>
    <mergeCell ref="G4:H4"/>
    <mergeCell ref="I50:J50"/>
    <mergeCell ref="M50:N50"/>
    <mergeCell ref="K50:L50"/>
    <mergeCell ref="C50:D50"/>
    <mergeCell ref="E50:F50"/>
    <mergeCell ref="G50:H50"/>
  </mergeCells>
  <printOptions gridLines="1" horizontalCentered="1"/>
  <pageMargins left="0.75" right="0.75" top="0.6" bottom="0.63" header="0.5" footer="0.5"/>
  <pageSetup blackAndWhite="1" horizontalDpi="300" verticalDpi="300" orientation="landscape" paperSize="9" scale="85" r:id="rId2"/>
  <rowBreaks count="1" manualBreakCount="1">
    <brk id="46" max="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43">
      <selection activeCell="M67" sqref="A1:IV16384"/>
    </sheetView>
  </sheetViews>
  <sheetFormatPr defaultColWidth="9.140625" defaultRowHeight="12.75"/>
  <cols>
    <col min="1" max="1" width="3.7109375" style="82" customWidth="1"/>
    <col min="2" max="2" width="21.57421875" style="82" bestFit="1" customWidth="1"/>
    <col min="3" max="3" width="9.140625" style="16" customWidth="1"/>
    <col min="4" max="4" width="9.421875" style="16" customWidth="1"/>
    <col min="5" max="5" width="8.140625" style="16" customWidth="1"/>
    <col min="6" max="6" width="9.421875" style="16" customWidth="1"/>
    <col min="7" max="7" width="9.140625" style="16" customWidth="1"/>
    <col min="8" max="8" width="9.421875" style="16" customWidth="1"/>
    <col min="9" max="9" width="8.140625" style="16" customWidth="1"/>
    <col min="10" max="12" width="9.421875" style="16" customWidth="1"/>
    <col min="13" max="13" width="9.00390625" style="16" customWidth="1"/>
    <col min="14" max="14" width="9.421875" style="16" customWidth="1"/>
    <col min="15" max="15" width="9.140625" style="82" customWidth="1"/>
    <col min="16" max="16" width="9.140625" style="13" customWidth="1"/>
    <col min="17" max="16384" width="9.140625" style="82" customWidth="1"/>
  </cols>
  <sheetData>
    <row r="1" spans="1:14" ht="18" customHeight="1">
      <c r="A1" s="84"/>
      <c r="B1" s="84"/>
      <c r="C1" s="15"/>
      <c r="D1" s="15"/>
      <c r="M1" s="17"/>
      <c r="N1" s="17"/>
    </row>
    <row r="2" spans="3:9" ht="18" customHeight="1">
      <c r="C2" s="15"/>
      <c r="I2" s="17"/>
    </row>
    <row r="3" spans="3:14" ht="18" customHeight="1">
      <c r="C3" s="384" t="s">
        <v>31</v>
      </c>
      <c r="D3" s="384" t="s">
        <v>31</v>
      </c>
      <c r="E3" s="384" t="s">
        <v>31</v>
      </c>
      <c r="F3" s="384" t="s">
        <v>31</v>
      </c>
      <c r="G3" s="384" t="s">
        <v>31</v>
      </c>
      <c r="H3" s="384"/>
      <c r="I3" s="384" t="s">
        <v>31</v>
      </c>
      <c r="M3" s="17"/>
      <c r="N3" s="17"/>
    </row>
    <row r="4" spans="1:14" ht="13.5" customHeight="1">
      <c r="A4" s="385" t="s">
        <v>4</v>
      </c>
      <c r="B4" s="153" t="s">
        <v>5</v>
      </c>
      <c r="C4" s="516" t="s">
        <v>172</v>
      </c>
      <c r="D4" s="513"/>
      <c r="E4" s="512" t="s">
        <v>173</v>
      </c>
      <c r="F4" s="513"/>
      <c r="G4" s="512" t="s">
        <v>174</v>
      </c>
      <c r="H4" s="513"/>
      <c r="I4" s="512" t="s">
        <v>175</v>
      </c>
      <c r="J4" s="513"/>
      <c r="K4" s="512" t="s">
        <v>176</v>
      </c>
      <c r="L4" s="513"/>
      <c r="M4" s="512" t="s">
        <v>178</v>
      </c>
      <c r="N4" s="513"/>
    </row>
    <row r="5" spans="1:14" ht="12.75">
      <c r="A5" s="386" t="s">
        <v>6</v>
      </c>
      <c r="B5" s="168"/>
      <c r="C5" s="517"/>
      <c r="D5" s="515"/>
      <c r="E5" s="514"/>
      <c r="F5" s="515"/>
      <c r="G5" s="514"/>
      <c r="H5" s="515"/>
      <c r="I5" s="514"/>
      <c r="J5" s="515"/>
      <c r="K5" s="514"/>
      <c r="L5" s="515"/>
      <c r="M5" s="514"/>
      <c r="N5" s="515"/>
    </row>
    <row r="6" spans="1:14" ht="12.75">
      <c r="A6" s="387"/>
      <c r="B6" s="154"/>
      <c r="C6" s="145" t="s">
        <v>52</v>
      </c>
      <c r="D6" s="145" t="s">
        <v>58</v>
      </c>
      <c r="E6" s="145" t="s">
        <v>52</v>
      </c>
      <c r="F6" s="145" t="s">
        <v>58</v>
      </c>
      <c r="G6" s="145" t="s">
        <v>52</v>
      </c>
      <c r="H6" s="145" t="s">
        <v>58</v>
      </c>
      <c r="I6" s="145" t="s">
        <v>52</v>
      </c>
      <c r="J6" s="145" t="s">
        <v>58</v>
      </c>
      <c r="K6" s="145" t="s">
        <v>52</v>
      </c>
      <c r="L6" s="145" t="s">
        <v>58</v>
      </c>
      <c r="M6" s="145" t="s">
        <v>52</v>
      </c>
      <c r="N6" s="145" t="s">
        <v>58</v>
      </c>
    </row>
    <row r="7" spans="1:19" ht="12.75">
      <c r="A7" s="144">
        <v>1</v>
      </c>
      <c r="B7" s="112" t="s">
        <v>7</v>
      </c>
      <c r="C7" s="112">
        <v>28750</v>
      </c>
      <c r="D7" s="112">
        <v>2790</v>
      </c>
      <c r="E7" s="112">
        <v>86</v>
      </c>
      <c r="F7" s="112">
        <v>38</v>
      </c>
      <c r="G7" s="112">
        <f>C7+E7</f>
        <v>28836</v>
      </c>
      <c r="H7" s="112">
        <f>D7+F7</f>
        <v>2828</v>
      </c>
      <c r="I7" s="112">
        <v>11</v>
      </c>
      <c r="J7" s="112">
        <v>6</v>
      </c>
      <c r="K7" s="112">
        <v>14</v>
      </c>
      <c r="L7" s="112">
        <v>8</v>
      </c>
      <c r="M7" s="112">
        <f>G7-I7-K7</f>
        <v>28811</v>
      </c>
      <c r="N7" s="112">
        <f>H7-J7-L7</f>
        <v>2814</v>
      </c>
      <c r="O7" s="16"/>
      <c r="P7" s="16"/>
      <c r="Q7" s="16"/>
      <c r="R7" s="16"/>
      <c r="S7" s="16"/>
    </row>
    <row r="8" spans="1:19" ht="12.75">
      <c r="A8" s="144">
        <v>2</v>
      </c>
      <c r="B8" s="112" t="s">
        <v>8</v>
      </c>
      <c r="C8" s="112">
        <v>438</v>
      </c>
      <c r="D8" s="112">
        <v>193</v>
      </c>
      <c r="E8" s="112">
        <v>0</v>
      </c>
      <c r="F8" s="112">
        <v>0</v>
      </c>
      <c r="G8" s="112">
        <f aca="true" t="shared" si="0" ref="G8:G26">C8+E8</f>
        <v>438</v>
      </c>
      <c r="H8" s="112">
        <f aca="true" t="shared" si="1" ref="H8:H26">D8+F8</f>
        <v>193</v>
      </c>
      <c r="I8" s="112">
        <v>0</v>
      </c>
      <c r="J8" s="112">
        <v>0</v>
      </c>
      <c r="K8" s="112">
        <v>0</v>
      </c>
      <c r="L8" s="112">
        <v>0</v>
      </c>
      <c r="M8" s="112">
        <f aca="true" t="shared" si="2" ref="M8:M26">G8-I8-K8</f>
        <v>438</v>
      </c>
      <c r="N8" s="112">
        <f aca="true" t="shared" si="3" ref="N8:N26">H8-J8-L8</f>
        <v>193</v>
      </c>
      <c r="O8" s="16"/>
      <c r="Q8" s="16"/>
      <c r="R8" s="16"/>
      <c r="S8" s="16"/>
    </row>
    <row r="9" spans="1:19" ht="12.75">
      <c r="A9" s="144">
        <v>3</v>
      </c>
      <c r="B9" s="112" t="s">
        <v>9</v>
      </c>
      <c r="C9" s="112">
        <v>20535</v>
      </c>
      <c r="D9" s="112">
        <v>2432</v>
      </c>
      <c r="E9" s="112">
        <v>34</v>
      </c>
      <c r="F9" s="112">
        <v>44</v>
      </c>
      <c r="G9" s="112">
        <f t="shared" si="0"/>
        <v>20569</v>
      </c>
      <c r="H9" s="112">
        <f t="shared" si="1"/>
        <v>2476</v>
      </c>
      <c r="I9" s="112">
        <v>17</v>
      </c>
      <c r="J9" s="112">
        <v>11</v>
      </c>
      <c r="K9" s="112">
        <v>0</v>
      </c>
      <c r="L9" s="112">
        <v>0</v>
      </c>
      <c r="M9" s="112">
        <f t="shared" si="2"/>
        <v>20552</v>
      </c>
      <c r="N9" s="112">
        <f t="shared" si="3"/>
        <v>2465</v>
      </c>
      <c r="O9" s="16"/>
      <c r="P9" s="16"/>
      <c r="Q9" s="16"/>
      <c r="R9" s="16"/>
      <c r="S9" s="16"/>
    </row>
    <row r="10" spans="1:19" ht="12.75">
      <c r="A10" s="144">
        <v>4</v>
      </c>
      <c r="B10" s="112" t="s">
        <v>10</v>
      </c>
      <c r="C10" s="112">
        <v>120206</v>
      </c>
      <c r="D10" s="112">
        <v>19049</v>
      </c>
      <c r="E10" s="112">
        <v>501</v>
      </c>
      <c r="F10" s="112">
        <v>584</v>
      </c>
      <c r="G10" s="112">
        <f t="shared" si="0"/>
        <v>120707</v>
      </c>
      <c r="H10" s="112">
        <f t="shared" si="1"/>
        <v>19633</v>
      </c>
      <c r="I10" s="112">
        <v>101</v>
      </c>
      <c r="J10" s="112">
        <v>99</v>
      </c>
      <c r="K10" s="112">
        <v>15</v>
      </c>
      <c r="L10" s="112">
        <v>20</v>
      </c>
      <c r="M10" s="112">
        <f t="shared" si="2"/>
        <v>120591</v>
      </c>
      <c r="N10" s="112">
        <f t="shared" si="3"/>
        <v>19514</v>
      </c>
      <c r="O10" s="16"/>
      <c r="P10" s="16"/>
      <c r="Q10" s="16"/>
      <c r="R10" s="16"/>
      <c r="S10" s="16"/>
    </row>
    <row r="11" spans="1:19" ht="12.75">
      <c r="A11" s="144">
        <v>5</v>
      </c>
      <c r="B11" s="112" t="s">
        <v>11</v>
      </c>
      <c r="C11" s="112">
        <v>11136</v>
      </c>
      <c r="D11" s="112">
        <v>1606</v>
      </c>
      <c r="E11" s="112">
        <v>0</v>
      </c>
      <c r="F11" s="112">
        <v>0</v>
      </c>
      <c r="G11" s="112">
        <f t="shared" si="0"/>
        <v>11136</v>
      </c>
      <c r="H11" s="112">
        <f t="shared" si="1"/>
        <v>1606</v>
      </c>
      <c r="I11" s="112">
        <v>0</v>
      </c>
      <c r="J11" s="112">
        <v>0</v>
      </c>
      <c r="K11" s="112">
        <v>0</v>
      </c>
      <c r="L11" s="112">
        <v>0</v>
      </c>
      <c r="M11" s="112">
        <f t="shared" si="2"/>
        <v>11136</v>
      </c>
      <c r="N11" s="112">
        <f t="shared" si="3"/>
        <v>1606</v>
      </c>
      <c r="O11" s="16"/>
      <c r="P11" s="16"/>
      <c r="Q11" s="16"/>
      <c r="R11" s="16"/>
      <c r="S11" s="16"/>
    </row>
    <row r="12" spans="1:19" ht="14.25" customHeight="1">
      <c r="A12" s="144">
        <v>6</v>
      </c>
      <c r="B12" s="112" t="s">
        <v>12</v>
      </c>
      <c r="C12" s="112">
        <v>1346</v>
      </c>
      <c r="D12" s="112">
        <v>416</v>
      </c>
      <c r="E12" s="112">
        <v>97</v>
      </c>
      <c r="F12" s="112">
        <v>46</v>
      </c>
      <c r="G12" s="112">
        <f t="shared" si="0"/>
        <v>1443</v>
      </c>
      <c r="H12" s="112">
        <f t="shared" si="1"/>
        <v>462</v>
      </c>
      <c r="I12" s="112">
        <v>0</v>
      </c>
      <c r="J12" s="112">
        <v>0</v>
      </c>
      <c r="K12" s="112">
        <v>0</v>
      </c>
      <c r="L12" s="112">
        <v>0</v>
      </c>
      <c r="M12" s="112">
        <f t="shared" si="2"/>
        <v>1443</v>
      </c>
      <c r="N12" s="112">
        <f t="shared" si="3"/>
        <v>462</v>
      </c>
      <c r="O12" s="16"/>
      <c r="P12" s="16"/>
      <c r="Q12" s="16"/>
      <c r="R12" s="16"/>
      <c r="S12" s="16"/>
    </row>
    <row r="13" spans="1:19" ht="12.75">
      <c r="A13" s="144">
        <v>7</v>
      </c>
      <c r="B13" s="112" t="s">
        <v>13</v>
      </c>
      <c r="C13" s="112">
        <v>102312</v>
      </c>
      <c r="D13" s="112">
        <v>25122</v>
      </c>
      <c r="E13" s="112">
        <v>2246</v>
      </c>
      <c r="F13" s="112">
        <v>415</v>
      </c>
      <c r="G13" s="112">
        <f t="shared" si="0"/>
        <v>104558</v>
      </c>
      <c r="H13" s="112">
        <f t="shared" si="1"/>
        <v>25537</v>
      </c>
      <c r="I13" s="112">
        <v>791</v>
      </c>
      <c r="J13" s="112">
        <v>158</v>
      </c>
      <c r="K13" s="112">
        <v>3093</v>
      </c>
      <c r="L13" s="112">
        <v>206</v>
      </c>
      <c r="M13" s="112">
        <f t="shared" si="2"/>
        <v>100674</v>
      </c>
      <c r="N13" s="112">
        <f t="shared" si="3"/>
        <v>25173</v>
      </c>
      <c r="O13" s="16"/>
      <c r="P13" s="16"/>
      <c r="Q13" s="16"/>
      <c r="R13" s="16"/>
      <c r="S13" s="16"/>
    </row>
    <row r="14" spans="1:19" ht="12.75">
      <c r="A14" s="144">
        <v>8</v>
      </c>
      <c r="B14" s="112" t="s">
        <v>154</v>
      </c>
      <c r="C14" s="112">
        <v>195</v>
      </c>
      <c r="D14" s="112">
        <v>131</v>
      </c>
      <c r="E14" s="112">
        <v>0</v>
      </c>
      <c r="F14" s="112">
        <v>0</v>
      </c>
      <c r="G14" s="112">
        <f t="shared" si="0"/>
        <v>195</v>
      </c>
      <c r="H14" s="112">
        <f t="shared" si="1"/>
        <v>131</v>
      </c>
      <c r="I14" s="112">
        <v>0</v>
      </c>
      <c r="J14" s="112">
        <v>0</v>
      </c>
      <c r="K14" s="112">
        <v>0</v>
      </c>
      <c r="L14" s="112">
        <v>0</v>
      </c>
      <c r="M14" s="112">
        <f t="shared" si="2"/>
        <v>195</v>
      </c>
      <c r="N14" s="112">
        <f t="shared" si="3"/>
        <v>131</v>
      </c>
      <c r="O14" s="16"/>
      <c r="P14" s="16"/>
      <c r="Q14" s="16"/>
      <c r="R14" s="16"/>
      <c r="S14" s="16"/>
    </row>
    <row r="15" spans="1:19" ht="12.75">
      <c r="A15" s="144">
        <v>9</v>
      </c>
      <c r="B15" s="112" t="s">
        <v>14</v>
      </c>
      <c r="C15" s="112">
        <v>3514</v>
      </c>
      <c r="D15" s="112">
        <v>3437</v>
      </c>
      <c r="E15" s="112">
        <v>0</v>
      </c>
      <c r="F15" s="112">
        <v>0</v>
      </c>
      <c r="G15" s="112">
        <f t="shared" si="0"/>
        <v>3514</v>
      </c>
      <c r="H15" s="112">
        <f t="shared" si="1"/>
        <v>3437</v>
      </c>
      <c r="I15" s="112">
        <v>35</v>
      </c>
      <c r="J15" s="112">
        <v>4</v>
      </c>
      <c r="K15" s="112">
        <v>0</v>
      </c>
      <c r="L15" s="112">
        <v>0</v>
      </c>
      <c r="M15" s="112">
        <f t="shared" si="2"/>
        <v>3479</v>
      </c>
      <c r="N15" s="112">
        <f t="shared" si="3"/>
        <v>3433</v>
      </c>
      <c r="O15" s="16"/>
      <c r="P15" s="16"/>
      <c r="Q15" s="16"/>
      <c r="R15" s="16"/>
      <c r="S15" s="16"/>
    </row>
    <row r="16" spans="1:19" ht="12.75">
      <c r="A16" s="44">
        <v>10</v>
      </c>
      <c r="B16" s="47" t="s">
        <v>218</v>
      </c>
      <c r="C16" s="112">
        <v>796</v>
      </c>
      <c r="D16" s="112">
        <v>996</v>
      </c>
      <c r="E16" s="112">
        <v>0</v>
      </c>
      <c r="F16" s="112">
        <v>0</v>
      </c>
      <c r="G16" s="112">
        <f>C16+E16</f>
        <v>796</v>
      </c>
      <c r="H16" s="112">
        <f>D16+F16</f>
        <v>996</v>
      </c>
      <c r="I16" s="112">
        <v>0</v>
      </c>
      <c r="J16" s="112">
        <v>0</v>
      </c>
      <c r="K16" s="112">
        <v>0</v>
      </c>
      <c r="L16" s="112">
        <v>0</v>
      </c>
      <c r="M16" s="112">
        <f>G16-I16-K16</f>
        <v>796</v>
      </c>
      <c r="N16" s="112">
        <f>H16-J16-L16</f>
        <v>996</v>
      </c>
      <c r="O16" s="16"/>
      <c r="P16" s="16"/>
      <c r="Q16" s="16"/>
      <c r="R16" s="16"/>
      <c r="S16" s="16"/>
    </row>
    <row r="17" spans="1:19" ht="12.75">
      <c r="A17" s="144">
        <v>11</v>
      </c>
      <c r="B17" s="112" t="s">
        <v>15</v>
      </c>
      <c r="C17" s="112">
        <v>1054</v>
      </c>
      <c r="D17" s="112">
        <v>652</v>
      </c>
      <c r="E17" s="112">
        <v>10</v>
      </c>
      <c r="F17" s="112">
        <v>10</v>
      </c>
      <c r="G17" s="112">
        <f t="shared" si="0"/>
        <v>1064</v>
      </c>
      <c r="H17" s="112">
        <f t="shared" si="1"/>
        <v>662</v>
      </c>
      <c r="I17" s="112">
        <v>0</v>
      </c>
      <c r="J17" s="112">
        <v>0</v>
      </c>
      <c r="K17" s="112">
        <v>0</v>
      </c>
      <c r="L17" s="112">
        <v>0</v>
      </c>
      <c r="M17" s="112">
        <f t="shared" si="2"/>
        <v>1064</v>
      </c>
      <c r="N17" s="112">
        <f t="shared" si="3"/>
        <v>662</v>
      </c>
      <c r="O17" s="16"/>
      <c r="P17" s="16"/>
      <c r="Q17" s="16"/>
      <c r="R17" s="16"/>
      <c r="S17" s="16"/>
    </row>
    <row r="18" spans="1:19" ht="12.75">
      <c r="A18" s="144">
        <v>12</v>
      </c>
      <c r="B18" s="112" t="s">
        <v>16</v>
      </c>
      <c r="C18" s="112">
        <v>677</v>
      </c>
      <c r="D18" s="112">
        <v>168</v>
      </c>
      <c r="E18" s="112">
        <v>7</v>
      </c>
      <c r="F18" s="112">
        <v>4</v>
      </c>
      <c r="G18" s="112">
        <f t="shared" si="0"/>
        <v>684</v>
      </c>
      <c r="H18" s="112">
        <f t="shared" si="1"/>
        <v>172</v>
      </c>
      <c r="I18" s="112">
        <v>0</v>
      </c>
      <c r="J18" s="112">
        <v>0</v>
      </c>
      <c r="K18" s="112">
        <v>0</v>
      </c>
      <c r="L18" s="112">
        <v>0</v>
      </c>
      <c r="M18" s="112">
        <f t="shared" si="2"/>
        <v>684</v>
      </c>
      <c r="N18" s="112">
        <f t="shared" si="3"/>
        <v>172</v>
      </c>
      <c r="O18" s="16"/>
      <c r="P18" s="16"/>
      <c r="Q18" s="16"/>
      <c r="R18" s="16"/>
      <c r="S18" s="16"/>
    </row>
    <row r="19" spans="1:19" ht="12.75">
      <c r="A19" s="144">
        <v>13</v>
      </c>
      <c r="B19" s="112" t="s">
        <v>17</v>
      </c>
      <c r="C19" s="112">
        <v>3096</v>
      </c>
      <c r="D19" s="112">
        <v>899</v>
      </c>
      <c r="E19" s="112">
        <v>1388</v>
      </c>
      <c r="F19" s="112">
        <v>820</v>
      </c>
      <c r="G19" s="112">
        <f t="shared" si="0"/>
        <v>4484</v>
      </c>
      <c r="H19" s="112">
        <f t="shared" si="1"/>
        <v>1719</v>
      </c>
      <c r="I19" s="112">
        <v>128</v>
      </c>
      <c r="J19" s="112">
        <v>11</v>
      </c>
      <c r="K19" s="112">
        <v>11</v>
      </c>
      <c r="L19" s="112">
        <v>2</v>
      </c>
      <c r="M19" s="112">
        <f t="shared" si="2"/>
        <v>4345</v>
      </c>
      <c r="N19" s="112">
        <f t="shared" si="3"/>
        <v>1706</v>
      </c>
      <c r="O19" s="16"/>
      <c r="P19" s="16"/>
      <c r="Q19" s="16"/>
      <c r="R19" s="16"/>
      <c r="S19" s="16"/>
    </row>
    <row r="20" spans="1:19" ht="12.75">
      <c r="A20" s="144">
        <v>14</v>
      </c>
      <c r="B20" s="112" t="s">
        <v>155</v>
      </c>
      <c r="C20" s="112">
        <v>3114</v>
      </c>
      <c r="D20" s="112">
        <v>2000</v>
      </c>
      <c r="E20" s="112">
        <v>6</v>
      </c>
      <c r="F20" s="112">
        <v>6</v>
      </c>
      <c r="G20" s="112">
        <f t="shared" si="0"/>
        <v>3120</v>
      </c>
      <c r="H20" s="112">
        <f t="shared" si="1"/>
        <v>2006</v>
      </c>
      <c r="I20" s="112">
        <v>0</v>
      </c>
      <c r="J20" s="112">
        <v>0</v>
      </c>
      <c r="K20" s="112">
        <v>0</v>
      </c>
      <c r="L20" s="112">
        <v>0</v>
      </c>
      <c r="M20" s="112">
        <f t="shared" si="2"/>
        <v>3120</v>
      </c>
      <c r="N20" s="112">
        <f t="shared" si="3"/>
        <v>2006</v>
      </c>
      <c r="O20" s="16"/>
      <c r="P20" s="16"/>
      <c r="Q20" s="16"/>
      <c r="R20" s="16"/>
      <c r="S20" s="16"/>
    </row>
    <row r="21" spans="1:19" ht="12.75">
      <c r="A21" s="144">
        <v>15</v>
      </c>
      <c r="B21" s="112" t="s">
        <v>72</v>
      </c>
      <c r="C21" s="112">
        <v>24685</v>
      </c>
      <c r="D21" s="112">
        <v>7681</v>
      </c>
      <c r="E21" s="112">
        <v>361</v>
      </c>
      <c r="F21" s="112">
        <v>222</v>
      </c>
      <c r="G21" s="112">
        <f t="shared" si="0"/>
        <v>25046</v>
      </c>
      <c r="H21" s="112">
        <f t="shared" si="1"/>
        <v>7903</v>
      </c>
      <c r="I21" s="112">
        <v>62</v>
      </c>
      <c r="J21" s="112">
        <v>42</v>
      </c>
      <c r="K21" s="112">
        <v>0</v>
      </c>
      <c r="L21" s="112">
        <v>0</v>
      </c>
      <c r="M21" s="112">
        <f t="shared" si="2"/>
        <v>24984</v>
      </c>
      <c r="N21" s="112">
        <f t="shared" si="3"/>
        <v>7861</v>
      </c>
      <c r="O21" s="16"/>
      <c r="P21" s="16"/>
      <c r="Q21" s="16"/>
      <c r="R21" s="16"/>
      <c r="S21" s="16"/>
    </row>
    <row r="22" spans="1:19" ht="12.75">
      <c r="A22" s="144">
        <v>16</v>
      </c>
      <c r="B22" s="112" t="s">
        <v>99</v>
      </c>
      <c r="C22" s="112">
        <v>8499</v>
      </c>
      <c r="D22" s="112">
        <v>993</v>
      </c>
      <c r="E22" s="112">
        <v>0</v>
      </c>
      <c r="F22" s="112">
        <v>0</v>
      </c>
      <c r="G22" s="112">
        <f t="shared" si="0"/>
        <v>8499</v>
      </c>
      <c r="H22" s="112">
        <f t="shared" si="1"/>
        <v>993</v>
      </c>
      <c r="I22" s="112">
        <v>0</v>
      </c>
      <c r="J22" s="112">
        <v>0</v>
      </c>
      <c r="K22" s="112">
        <v>0</v>
      </c>
      <c r="L22" s="112">
        <v>0</v>
      </c>
      <c r="M22" s="112">
        <f t="shared" si="2"/>
        <v>8499</v>
      </c>
      <c r="N22" s="112">
        <f t="shared" si="3"/>
        <v>993</v>
      </c>
      <c r="O22" s="16"/>
      <c r="Q22" s="16"/>
      <c r="R22" s="16"/>
      <c r="S22" s="16"/>
    </row>
    <row r="23" spans="1:19" ht="12.75">
      <c r="A23" s="144">
        <v>17</v>
      </c>
      <c r="B23" s="112" t="s">
        <v>20</v>
      </c>
      <c r="C23" s="112">
        <v>24640</v>
      </c>
      <c r="D23" s="112">
        <v>3963</v>
      </c>
      <c r="E23" s="112">
        <v>0</v>
      </c>
      <c r="F23" s="112">
        <v>0</v>
      </c>
      <c r="G23" s="112">
        <f t="shared" si="0"/>
        <v>24640</v>
      </c>
      <c r="H23" s="112">
        <f t="shared" si="1"/>
        <v>3963</v>
      </c>
      <c r="I23" s="112">
        <v>0</v>
      </c>
      <c r="J23" s="112">
        <v>0</v>
      </c>
      <c r="K23" s="112">
        <v>0</v>
      </c>
      <c r="L23" s="112">
        <v>0</v>
      </c>
      <c r="M23" s="112">
        <f t="shared" si="2"/>
        <v>24640</v>
      </c>
      <c r="N23" s="112">
        <f t="shared" si="3"/>
        <v>3963</v>
      </c>
      <c r="O23" s="16"/>
      <c r="P23" s="16"/>
      <c r="Q23" s="16"/>
      <c r="R23" s="16"/>
      <c r="S23" s="16"/>
    </row>
    <row r="24" spans="1:19" ht="12.75">
      <c r="A24" s="144">
        <v>18</v>
      </c>
      <c r="B24" s="112" t="s">
        <v>21</v>
      </c>
      <c r="C24" s="112">
        <v>26024</v>
      </c>
      <c r="D24" s="112">
        <v>10533</v>
      </c>
      <c r="E24" s="112">
        <v>0</v>
      </c>
      <c r="F24" s="112">
        <v>0</v>
      </c>
      <c r="G24" s="112">
        <f t="shared" si="0"/>
        <v>26024</v>
      </c>
      <c r="H24" s="112">
        <f t="shared" si="1"/>
        <v>10533</v>
      </c>
      <c r="I24" s="112">
        <v>512</v>
      </c>
      <c r="J24" s="112">
        <v>48</v>
      </c>
      <c r="K24" s="112">
        <v>0</v>
      </c>
      <c r="L24" s="112">
        <v>0</v>
      </c>
      <c r="M24" s="112">
        <f t="shared" si="2"/>
        <v>25512</v>
      </c>
      <c r="N24" s="112">
        <f t="shared" si="3"/>
        <v>10485</v>
      </c>
      <c r="O24" s="16"/>
      <c r="P24" s="16"/>
      <c r="Q24" s="16"/>
      <c r="R24" s="16"/>
      <c r="S24" s="16"/>
    </row>
    <row r="25" spans="1:19" ht="12.75">
      <c r="A25" s="144">
        <v>19</v>
      </c>
      <c r="B25" s="112" t="s">
        <v>19</v>
      </c>
      <c r="C25" s="112">
        <v>614</v>
      </c>
      <c r="D25" s="112">
        <v>144</v>
      </c>
      <c r="E25" s="112">
        <v>0</v>
      </c>
      <c r="F25" s="112">
        <v>0</v>
      </c>
      <c r="G25" s="112">
        <f t="shared" si="0"/>
        <v>614</v>
      </c>
      <c r="H25" s="112">
        <f t="shared" si="1"/>
        <v>144</v>
      </c>
      <c r="I25" s="112">
        <v>0</v>
      </c>
      <c r="J25" s="112">
        <v>0</v>
      </c>
      <c r="K25" s="112">
        <v>0</v>
      </c>
      <c r="L25" s="112">
        <v>0</v>
      </c>
      <c r="M25" s="112">
        <f t="shared" si="2"/>
        <v>614</v>
      </c>
      <c r="N25" s="112">
        <f t="shared" si="3"/>
        <v>144</v>
      </c>
      <c r="O25" s="16"/>
      <c r="P25" s="16"/>
      <c r="Q25" s="16"/>
      <c r="R25" s="16"/>
      <c r="S25" s="16"/>
    </row>
    <row r="26" spans="1:19" ht="12.75">
      <c r="A26" s="144">
        <v>20</v>
      </c>
      <c r="B26" s="112" t="s">
        <v>118</v>
      </c>
      <c r="C26" s="112">
        <v>0</v>
      </c>
      <c r="D26" s="112">
        <v>0</v>
      </c>
      <c r="E26" s="112">
        <v>0</v>
      </c>
      <c r="F26" s="112">
        <v>0</v>
      </c>
      <c r="G26" s="112">
        <f t="shared" si="0"/>
        <v>0</v>
      </c>
      <c r="H26" s="112">
        <f t="shared" si="1"/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f t="shared" si="2"/>
        <v>0</v>
      </c>
      <c r="N26" s="112">
        <f t="shared" si="3"/>
        <v>0</v>
      </c>
      <c r="O26" s="13"/>
      <c r="P26" s="16"/>
      <c r="Q26" s="16"/>
      <c r="R26" s="16"/>
      <c r="S26" s="16"/>
    </row>
    <row r="27" spans="1:19" s="179" customFormat="1" ht="15">
      <c r="A27" s="318"/>
      <c r="B27" s="140" t="s">
        <v>210</v>
      </c>
      <c r="C27" s="140">
        <f aca="true" t="shared" si="4" ref="C27:L27">SUM(C7:C26)</f>
        <v>381631</v>
      </c>
      <c r="D27" s="140">
        <f t="shared" si="4"/>
        <v>83205</v>
      </c>
      <c r="E27" s="140">
        <f t="shared" si="4"/>
        <v>4736</v>
      </c>
      <c r="F27" s="140">
        <f t="shared" si="4"/>
        <v>2189</v>
      </c>
      <c r="G27" s="140">
        <f aca="true" t="shared" si="5" ref="G27:G33">C27+E27</f>
        <v>386367</v>
      </c>
      <c r="H27" s="140">
        <f aca="true" t="shared" si="6" ref="H27:H33">D27+F27</f>
        <v>85394</v>
      </c>
      <c r="I27" s="140">
        <f t="shared" si="4"/>
        <v>1657</v>
      </c>
      <c r="J27" s="140">
        <f t="shared" si="4"/>
        <v>379</v>
      </c>
      <c r="K27" s="140">
        <f t="shared" si="4"/>
        <v>3133</v>
      </c>
      <c r="L27" s="140">
        <f t="shared" si="4"/>
        <v>236</v>
      </c>
      <c r="M27" s="140">
        <f aca="true" t="shared" si="7" ref="M27:M34">G27-I27-K27</f>
        <v>381577</v>
      </c>
      <c r="N27" s="140">
        <f aca="true" t="shared" si="8" ref="N27:N34">H27-J27-L27</f>
        <v>84779</v>
      </c>
      <c r="O27" s="319"/>
      <c r="P27" s="320"/>
      <c r="Q27" s="320"/>
      <c r="R27" s="320"/>
      <c r="S27" s="320"/>
    </row>
    <row r="28" spans="1:19" ht="12.75">
      <c r="A28" s="44">
        <v>21</v>
      </c>
      <c r="B28" s="112" t="s">
        <v>23</v>
      </c>
      <c r="C28" s="112">
        <v>220</v>
      </c>
      <c r="D28" s="112">
        <v>76</v>
      </c>
      <c r="E28" s="112">
        <v>28</v>
      </c>
      <c r="F28" s="112">
        <v>10</v>
      </c>
      <c r="G28" s="112">
        <f t="shared" si="5"/>
        <v>248</v>
      </c>
      <c r="H28" s="112">
        <f t="shared" si="6"/>
        <v>86</v>
      </c>
      <c r="I28" s="112">
        <v>1</v>
      </c>
      <c r="J28" s="112">
        <v>1</v>
      </c>
      <c r="K28" s="112">
        <v>0</v>
      </c>
      <c r="L28" s="112">
        <v>0</v>
      </c>
      <c r="M28" s="112">
        <f t="shared" si="7"/>
        <v>247</v>
      </c>
      <c r="N28" s="112">
        <f t="shared" si="8"/>
        <v>85</v>
      </c>
      <c r="O28" s="16"/>
      <c r="P28" s="16"/>
      <c r="Q28" s="16"/>
      <c r="R28" s="16"/>
      <c r="S28" s="16"/>
    </row>
    <row r="29" spans="1:19" ht="12.75">
      <c r="A29" s="44">
        <v>22</v>
      </c>
      <c r="B29" s="112" t="s">
        <v>245</v>
      </c>
      <c r="C29" s="112">
        <v>126</v>
      </c>
      <c r="D29" s="112">
        <v>34</v>
      </c>
      <c r="E29" s="112">
        <v>12</v>
      </c>
      <c r="F29" s="112">
        <v>5</v>
      </c>
      <c r="G29" s="112">
        <f t="shared" si="5"/>
        <v>138</v>
      </c>
      <c r="H29" s="112">
        <f t="shared" si="6"/>
        <v>39</v>
      </c>
      <c r="I29" s="112">
        <v>0</v>
      </c>
      <c r="J29" s="112">
        <v>0</v>
      </c>
      <c r="K29" s="112">
        <v>0</v>
      </c>
      <c r="L29" s="112">
        <v>0</v>
      </c>
      <c r="M29" s="112">
        <f t="shared" si="7"/>
        <v>138</v>
      </c>
      <c r="N29" s="112">
        <f t="shared" si="8"/>
        <v>39</v>
      </c>
      <c r="O29" s="16"/>
      <c r="P29" s="16"/>
      <c r="Q29" s="16"/>
      <c r="R29" s="16"/>
      <c r="S29" s="16"/>
    </row>
    <row r="30" spans="1:19" ht="12.75">
      <c r="A30" s="44">
        <v>23</v>
      </c>
      <c r="B30" s="112" t="s">
        <v>160</v>
      </c>
      <c r="C30" s="112">
        <v>505</v>
      </c>
      <c r="D30" s="112">
        <v>214</v>
      </c>
      <c r="E30" s="112">
        <v>0</v>
      </c>
      <c r="F30" s="112">
        <v>0</v>
      </c>
      <c r="G30" s="112">
        <f t="shared" si="5"/>
        <v>505</v>
      </c>
      <c r="H30" s="112">
        <f t="shared" si="6"/>
        <v>214</v>
      </c>
      <c r="I30" s="112">
        <v>0</v>
      </c>
      <c r="J30" s="112">
        <v>0</v>
      </c>
      <c r="K30" s="112">
        <v>0</v>
      </c>
      <c r="L30" s="112">
        <v>0</v>
      </c>
      <c r="M30" s="112">
        <f t="shared" si="7"/>
        <v>505</v>
      </c>
      <c r="N30" s="112">
        <f t="shared" si="8"/>
        <v>214</v>
      </c>
      <c r="O30" s="16"/>
      <c r="P30" s="16"/>
      <c r="Q30" s="16"/>
      <c r="R30" s="16"/>
      <c r="S30" s="16"/>
    </row>
    <row r="31" spans="1:19" ht="12.75">
      <c r="A31" s="44">
        <v>24</v>
      </c>
      <c r="B31" s="112" t="s">
        <v>22</v>
      </c>
      <c r="C31" s="112">
        <v>83</v>
      </c>
      <c r="D31" s="112">
        <v>24</v>
      </c>
      <c r="E31" s="112">
        <v>0</v>
      </c>
      <c r="F31" s="112">
        <v>0</v>
      </c>
      <c r="G31" s="112">
        <f t="shared" si="5"/>
        <v>83</v>
      </c>
      <c r="H31" s="112">
        <f t="shared" si="6"/>
        <v>24</v>
      </c>
      <c r="I31" s="112">
        <v>0</v>
      </c>
      <c r="J31" s="112">
        <v>0</v>
      </c>
      <c r="K31" s="112">
        <v>0</v>
      </c>
      <c r="L31" s="112">
        <v>0</v>
      </c>
      <c r="M31" s="112">
        <f t="shared" si="7"/>
        <v>83</v>
      </c>
      <c r="N31" s="112">
        <f t="shared" si="8"/>
        <v>24</v>
      </c>
      <c r="O31" s="16"/>
      <c r="P31" s="16"/>
      <c r="Q31" s="16"/>
      <c r="R31" s="16"/>
      <c r="S31" s="16"/>
    </row>
    <row r="32" spans="1:19" ht="12.75">
      <c r="A32" s="44">
        <v>25</v>
      </c>
      <c r="B32" s="112" t="s">
        <v>133</v>
      </c>
      <c r="C32" s="112">
        <v>477</v>
      </c>
      <c r="D32" s="112">
        <v>69</v>
      </c>
      <c r="E32" s="112">
        <v>0</v>
      </c>
      <c r="F32" s="112">
        <v>0</v>
      </c>
      <c r="G32" s="112">
        <f t="shared" si="5"/>
        <v>477</v>
      </c>
      <c r="H32" s="112">
        <f t="shared" si="6"/>
        <v>69</v>
      </c>
      <c r="I32" s="112">
        <v>0</v>
      </c>
      <c r="J32" s="112">
        <v>0</v>
      </c>
      <c r="K32" s="112">
        <v>0</v>
      </c>
      <c r="L32" s="112">
        <v>0</v>
      </c>
      <c r="M32" s="112">
        <f t="shared" si="7"/>
        <v>477</v>
      </c>
      <c r="N32" s="112">
        <f t="shared" si="8"/>
        <v>69</v>
      </c>
      <c r="O32" s="16"/>
      <c r="P32" s="16"/>
      <c r="Q32" s="16"/>
      <c r="R32" s="16"/>
      <c r="S32" s="16"/>
    </row>
    <row r="33" spans="1:19" ht="12.75">
      <c r="A33" s="44">
        <v>26</v>
      </c>
      <c r="B33" s="112" t="s">
        <v>18</v>
      </c>
      <c r="C33" s="112">
        <v>304616</v>
      </c>
      <c r="D33" s="112">
        <v>88835</v>
      </c>
      <c r="E33" s="112">
        <v>2948</v>
      </c>
      <c r="F33" s="112">
        <v>549</v>
      </c>
      <c r="G33" s="112">
        <f t="shared" si="5"/>
        <v>307564</v>
      </c>
      <c r="H33" s="112">
        <f t="shared" si="6"/>
        <v>89384</v>
      </c>
      <c r="I33" s="112">
        <v>769</v>
      </c>
      <c r="J33" s="112">
        <v>358</v>
      </c>
      <c r="K33" s="112">
        <v>692</v>
      </c>
      <c r="L33" s="112">
        <v>381</v>
      </c>
      <c r="M33" s="112">
        <f t="shared" si="7"/>
        <v>306103</v>
      </c>
      <c r="N33" s="112">
        <f t="shared" si="8"/>
        <v>88645</v>
      </c>
      <c r="O33" s="16"/>
      <c r="P33" s="16"/>
      <c r="Q33" s="16"/>
      <c r="R33" s="16"/>
      <c r="S33" s="16"/>
    </row>
    <row r="34" spans="1:19" s="179" customFormat="1" ht="15">
      <c r="A34" s="318"/>
      <c r="B34" s="140" t="s">
        <v>212</v>
      </c>
      <c r="C34" s="140">
        <f aca="true" t="shared" si="9" ref="C34:L34">SUM(C28:C33)</f>
        <v>306027</v>
      </c>
      <c r="D34" s="140">
        <f t="shared" si="9"/>
        <v>89252</v>
      </c>
      <c r="E34" s="140">
        <f t="shared" si="9"/>
        <v>2988</v>
      </c>
      <c r="F34" s="140">
        <f t="shared" si="9"/>
        <v>564</v>
      </c>
      <c r="G34" s="140">
        <f t="shared" si="9"/>
        <v>309015</v>
      </c>
      <c r="H34" s="140">
        <f t="shared" si="9"/>
        <v>89816</v>
      </c>
      <c r="I34" s="140">
        <f t="shared" si="9"/>
        <v>770</v>
      </c>
      <c r="J34" s="140">
        <f t="shared" si="9"/>
        <v>359</v>
      </c>
      <c r="K34" s="140">
        <f t="shared" si="9"/>
        <v>692</v>
      </c>
      <c r="L34" s="140">
        <f t="shared" si="9"/>
        <v>381</v>
      </c>
      <c r="M34" s="140">
        <f t="shared" si="7"/>
        <v>307553</v>
      </c>
      <c r="N34" s="140">
        <f t="shared" si="8"/>
        <v>89076</v>
      </c>
      <c r="O34" s="320"/>
      <c r="P34" s="320"/>
      <c r="Q34" s="320"/>
      <c r="R34" s="320"/>
      <c r="S34" s="320"/>
    </row>
    <row r="35" spans="1:19" ht="12.75">
      <c r="A35" s="44">
        <v>27</v>
      </c>
      <c r="B35" s="47" t="s">
        <v>214</v>
      </c>
      <c r="C35" s="112">
        <v>0</v>
      </c>
      <c r="D35" s="112">
        <v>0</v>
      </c>
      <c r="E35" s="112">
        <v>0</v>
      </c>
      <c r="F35" s="112">
        <v>0</v>
      </c>
      <c r="G35" s="112">
        <f>C35+E35</f>
        <v>0</v>
      </c>
      <c r="H35" s="112">
        <f>D35+F35</f>
        <v>0</v>
      </c>
      <c r="I35" s="112">
        <v>0</v>
      </c>
      <c r="J35" s="112">
        <v>0</v>
      </c>
      <c r="K35" s="112">
        <v>0</v>
      </c>
      <c r="L35" s="112">
        <v>0</v>
      </c>
      <c r="M35" s="112">
        <f>G35-I35-K35</f>
        <v>0</v>
      </c>
      <c r="N35" s="112">
        <f>H35-J35-L35</f>
        <v>0</v>
      </c>
      <c r="O35" s="16"/>
      <c r="P35" s="16"/>
      <c r="Q35" s="16"/>
      <c r="R35" s="16"/>
      <c r="S35" s="16"/>
    </row>
    <row r="36" spans="1:19" ht="12.75">
      <c r="A36" s="44">
        <v>28</v>
      </c>
      <c r="B36" s="47" t="s">
        <v>205</v>
      </c>
      <c r="C36" s="112">
        <v>1016</v>
      </c>
      <c r="D36" s="112">
        <v>459</v>
      </c>
      <c r="E36" s="112">
        <v>0</v>
      </c>
      <c r="F36" s="112">
        <v>0</v>
      </c>
      <c r="G36" s="112">
        <f aca="true" t="shared" si="10" ref="G36:G43">C36+E36</f>
        <v>1016</v>
      </c>
      <c r="H36" s="112">
        <f aca="true" t="shared" si="11" ref="H36:H43">D36+F36</f>
        <v>459</v>
      </c>
      <c r="I36" s="112">
        <v>0</v>
      </c>
      <c r="J36" s="112">
        <v>0</v>
      </c>
      <c r="K36" s="112">
        <v>0</v>
      </c>
      <c r="L36" s="112">
        <v>0</v>
      </c>
      <c r="M36" s="112">
        <f aca="true" t="shared" si="12" ref="M36:M43">G36-I36-K36</f>
        <v>1016</v>
      </c>
      <c r="N36" s="112">
        <f aca="true" t="shared" si="13" ref="N36:N43">H36-J36-L36</f>
        <v>459</v>
      </c>
      <c r="O36" s="16"/>
      <c r="P36" s="16"/>
      <c r="Q36" s="16"/>
      <c r="R36" s="16"/>
      <c r="S36" s="16"/>
    </row>
    <row r="37" spans="1:19" ht="12.75">
      <c r="A37" s="44">
        <v>29</v>
      </c>
      <c r="B37" s="47" t="s">
        <v>206</v>
      </c>
      <c r="C37" s="112">
        <v>0</v>
      </c>
      <c r="D37" s="112">
        <v>0</v>
      </c>
      <c r="E37" s="112">
        <v>0</v>
      </c>
      <c r="F37" s="112">
        <v>0</v>
      </c>
      <c r="G37" s="112">
        <f t="shared" si="10"/>
        <v>0</v>
      </c>
      <c r="H37" s="112">
        <f t="shared" si="11"/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f t="shared" si="12"/>
        <v>0</v>
      </c>
      <c r="N37" s="112">
        <f t="shared" si="13"/>
        <v>0</v>
      </c>
      <c r="O37" s="16"/>
      <c r="P37" s="16"/>
      <c r="Q37" s="16"/>
      <c r="R37" s="16"/>
      <c r="S37" s="16"/>
    </row>
    <row r="38" spans="1:19" ht="12.75">
      <c r="A38" s="88">
        <v>30</v>
      </c>
      <c r="B38" s="47" t="s">
        <v>207</v>
      </c>
      <c r="C38" s="112">
        <v>0</v>
      </c>
      <c r="D38" s="112">
        <v>0</v>
      </c>
      <c r="E38" s="112">
        <v>0</v>
      </c>
      <c r="F38" s="112">
        <v>0</v>
      </c>
      <c r="G38" s="112">
        <f t="shared" si="10"/>
        <v>0</v>
      </c>
      <c r="H38" s="112">
        <f t="shared" si="11"/>
        <v>0</v>
      </c>
      <c r="I38" s="112">
        <v>0</v>
      </c>
      <c r="J38" s="112">
        <v>0</v>
      </c>
      <c r="K38" s="112">
        <v>0</v>
      </c>
      <c r="L38" s="112">
        <v>0</v>
      </c>
      <c r="M38" s="112">
        <f t="shared" si="12"/>
        <v>0</v>
      </c>
      <c r="N38" s="112">
        <f t="shared" si="13"/>
        <v>0</v>
      </c>
      <c r="O38" s="16"/>
      <c r="P38" s="16"/>
      <c r="Q38" s="16"/>
      <c r="R38" s="16"/>
      <c r="S38" s="16"/>
    </row>
    <row r="39" spans="1:19" ht="12.75">
      <c r="A39" s="44">
        <v>31</v>
      </c>
      <c r="B39" s="89" t="s">
        <v>328</v>
      </c>
      <c r="C39" s="112">
        <v>0</v>
      </c>
      <c r="D39" s="112">
        <v>0</v>
      </c>
      <c r="E39" s="112">
        <v>0</v>
      </c>
      <c r="F39" s="112">
        <v>0</v>
      </c>
      <c r="G39" s="112">
        <f t="shared" si="10"/>
        <v>0</v>
      </c>
      <c r="H39" s="112">
        <f t="shared" si="11"/>
        <v>0</v>
      </c>
      <c r="I39" s="112">
        <v>0</v>
      </c>
      <c r="J39" s="112">
        <v>0</v>
      </c>
      <c r="K39" s="112">
        <v>0</v>
      </c>
      <c r="L39" s="112">
        <v>0</v>
      </c>
      <c r="M39" s="112">
        <f t="shared" si="12"/>
        <v>0</v>
      </c>
      <c r="N39" s="112">
        <f t="shared" si="13"/>
        <v>0</v>
      </c>
      <c r="O39" s="16"/>
      <c r="P39" s="16"/>
      <c r="Q39" s="16"/>
      <c r="R39" s="16"/>
      <c r="S39" s="16"/>
    </row>
    <row r="40" spans="1:19" ht="14.25" customHeight="1">
      <c r="A40" s="44">
        <v>32</v>
      </c>
      <c r="B40" s="47" t="s">
        <v>224</v>
      </c>
      <c r="C40" s="112">
        <v>5</v>
      </c>
      <c r="D40" s="112">
        <v>4</v>
      </c>
      <c r="E40" s="112">
        <v>0</v>
      </c>
      <c r="F40" s="112">
        <v>0</v>
      </c>
      <c r="G40" s="112">
        <f t="shared" si="10"/>
        <v>5</v>
      </c>
      <c r="H40" s="112">
        <f t="shared" si="11"/>
        <v>4</v>
      </c>
      <c r="I40" s="112">
        <v>0</v>
      </c>
      <c r="J40" s="112">
        <v>0</v>
      </c>
      <c r="K40" s="112">
        <v>0</v>
      </c>
      <c r="L40" s="112">
        <v>0</v>
      </c>
      <c r="M40" s="112">
        <f t="shared" si="12"/>
        <v>5</v>
      </c>
      <c r="N40" s="112">
        <f t="shared" si="13"/>
        <v>4</v>
      </c>
      <c r="O40" s="16"/>
      <c r="P40" s="16"/>
      <c r="Q40" s="16"/>
      <c r="R40" s="16"/>
      <c r="S40" s="16"/>
    </row>
    <row r="41" spans="1:19" ht="12.75">
      <c r="A41" s="44">
        <v>33</v>
      </c>
      <c r="B41" s="47" t="s">
        <v>236</v>
      </c>
      <c r="C41" s="112">
        <v>31</v>
      </c>
      <c r="D41" s="112">
        <v>16</v>
      </c>
      <c r="E41" s="112">
        <v>0</v>
      </c>
      <c r="F41" s="112">
        <v>0</v>
      </c>
      <c r="G41" s="112">
        <f t="shared" si="10"/>
        <v>31</v>
      </c>
      <c r="H41" s="112">
        <f t="shared" si="11"/>
        <v>16</v>
      </c>
      <c r="I41" s="112">
        <v>0</v>
      </c>
      <c r="J41" s="112">
        <v>0</v>
      </c>
      <c r="K41" s="112">
        <v>0</v>
      </c>
      <c r="L41" s="112">
        <v>0</v>
      </c>
      <c r="M41" s="112">
        <f t="shared" si="12"/>
        <v>31</v>
      </c>
      <c r="N41" s="112">
        <f t="shared" si="13"/>
        <v>16</v>
      </c>
      <c r="O41" s="16"/>
      <c r="P41" s="16"/>
      <c r="Q41" s="16"/>
      <c r="R41" s="16"/>
      <c r="S41" s="16"/>
    </row>
    <row r="42" spans="1:19" ht="12.75">
      <c r="A42" s="44">
        <v>34</v>
      </c>
      <c r="B42" s="47" t="s">
        <v>24</v>
      </c>
      <c r="C42" s="112">
        <v>109</v>
      </c>
      <c r="D42" s="112">
        <v>123</v>
      </c>
      <c r="E42" s="112">
        <v>0</v>
      </c>
      <c r="F42" s="112">
        <v>0</v>
      </c>
      <c r="G42" s="112">
        <f t="shared" si="10"/>
        <v>109</v>
      </c>
      <c r="H42" s="112">
        <f t="shared" si="11"/>
        <v>123</v>
      </c>
      <c r="I42" s="112">
        <v>0</v>
      </c>
      <c r="J42" s="112">
        <v>0</v>
      </c>
      <c r="K42" s="112">
        <v>0</v>
      </c>
      <c r="L42" s="112">
        <v>0</v>
      </c>
      <c r="M42" s="112">
        <f t="shared" si="12"/>
        <v>109</v>
      </c>
      <c r="N42" s="112">
        <f t="shared" si="13"/>
        <v>123</v>
      </c>
      <c r="O42" s="16"/>
      <c r="P42" s="16"/>
      <c r="Q42" s="16"/>
      <c r="R42" s="16"/>
      <c r="S42" s="16"/>
    </row>
    <row r="43" spans="1:19" ht="12.75">
      <c r="A43" s="44">
        <v>35</v>
      </c>
      <c r="B43" s="47" t="s">
        <v>209</v>
      </c>
      <c r="C43" s="112">
        <v>0</v>
      </c>
      <c r="D43" s="112">
        <v>0</v>
      </c>
      <c r="E43" s="112">
        <v>0</v>
      </c>
      <c r="F43" s="112">
        <v>0</v>
      </c>
      <c r="G43" s="112">
        <f t="shared" si="10"/>
        <v>0</v>
      </c>
      <c r="H43" s="112">
        <f t="shared" si="11"/>
        <v>0</v>
      </c>
      <c r="I43" s="112">
        <v>0</v>
      </c>
      <c r="J43" s="112">
        <v>0</v>
      </c>
      <c r="K43" s="112">
        <v>0</v>
      </c>
      <c r="L43" s="112">
        <v>0</v>
      </c>
      <c r="M43" s="112">
        <f t="shared" si="12"/>
        <v>0</v>
      </c>
      <c r="N43" s="112">
        <f t="shared" si="13"/>
        <v>0</v>
      </c>
      <c r="O43" s="16"/>
      <c r="P43" s="16"/>
      <c r="Q43" s="16"/>
      <c r="R43" s="16"/>
      <c r="S43" s="16"/>
    </row>
    <row r="44" spans="1:19" ht="12.75">
      <c r="A44" s="44">
        <v>36</v>
      </c>
      <c r="B44" s="47" t="s">
        <v>329</v>
      </c>
      <c r="C44" s="112">
        <v>0</v>
      </c>
      <c r="D44" s="112">
        <v>0</v>
      </c>
      <c r="E44" s="112">
        <v>0</v>
      </c>
      <c r="F44" s="112">
        <v>0</v>
      </c>
      <c r="G44" s="112">
        <f>C44+E44</f>
        <v>0</v>
      </c>
      <c r="H44" s="112">
        <f>D44+F44</f>
        <v>0</v>
      </c>
      <c r="I44" s="112">
        <v>0</v>
      </c>
      <c r="J44" s="112">
        <v>0</v>
      </c>
      <c r="K44" s="112">
        <v>0</v>
      </c>
      <c r="L44" s="112">
        <v>0</v>
      </c>
      <c r="M44" s="112">
        <f>G44-I44-K44</f>
        <v>0</v>
      </c>
      <c r="N44" s="112">
        <f>H44-J44-L44</f>
        <v>0</v>
      </c>
      <c r="O44" s="16"/>
      <c r="P44" s="16"/>
      <c r="Q44" s="16"/>
      <c r="R44" s="16"/>
      <c r="S44" s="16"/>
    </row>
    <row r="45" spans="1:19" ht="12.75">
      <c r="A45" s="44">
        <v>37</v>
      </c>
      <c r="B45" s="47" t="s">
        <v>331</v>
      </c>
      <c r="C45" s="112">
        <v>205</v>
      </c>
      <c r="D45" s="112">
        <v>552</v>
      </c>
      <c r="E45" s="112">
        <v>0</v>
      </c>
      <c r="F45" s="112">
        <v>0</v>
      </c>
      <c r="G45" s="112">
        <f>C45+E45</f>
        <v>205</v>
      </c>
      <c r="H45" s="112">
        <f>D45+F45</f>
        <v>552</v>
      </c>
      <c r="I45" s="112">
        <v>3</v>
      </c>
      <c r="J45" s="112">
        <v>4</v>
      </c>
      <c r="K45" s="112">
        <v>0</v>
      </c>
      <c r="L45" s="112">
        <v>0</v>
      </c>
      <c r="M45" s="112">
        <f>G45-I45-K45</f>
        <v>202</v>
      </c>
      <c r="N45" s="112">
        <f>H45-J45-L45</f>
        <v>548</v>
      </c>
      <c r="O45" s="16"/>
      <c r="P45" s="16"/>
      <c r="Q45" s="16"/>
      <c r="R45" s="16"/>
      <c r="S45" s="16"/>
    </row>
    <row r="46" spans="1:19" s="179" customFormat="1" ht="15">
      <c r="A46" s="318"/>
      <c r="B46" s="140" t="s">
        <v>211</v>
      </c>
      <c r="C46" s="140">
        <f aca="true" t="shared" si="14" ref="C46:N46">SUM(C35:C45)</f>
        <v>1366</v>
      </c>
      <c r="D46" s="140">
        <f t="shared" si="14"/>
        <v>1154</v>
      </c>
      <c r="E46" s="140">
        <f t="shared" si="14"/>
        <v>0</v>
      </c>
      <c r="F46" s="140">
        <f t="shared" si="14"/>
        <v>0</v>
      </c>
      <c r="G46" s="140">
        <f t="shared" si="14"/>
        <v>1366</v>
      </c>
      <c r="H46" s="140">
        <f t="shared" si="14"/>
        <v>1154</v>
      </c>
      <c r="I46" s="140">
        <f t="shared" si="14"/>
        <v>3</v>
      </c>
      <c r="J46" s="140">
        <f t="shared" si="14"/>
        <v>4</v>
      </c>
      <c r="K46" s="140">
        <f t="shared" si="14"/>
        <v>0</v>
      </c>
      <c r="L46" s="140">
        <f t="shared" si="14"/>
        <v>0</v>
      </c>
      <c r="M46" s="140">
        <f t="shared" si="14"/>
        <v>1363</v>
      </c>
      <c r="N46" s="140">
        <f t="shared" si="14"/>
        <v>1150</v>
      </c>
      <c r="O46" s="320"/>
      <c r="P46" s="320"/>
      <c r="Q46" s="320"/>
      <c r="R46" s="320"/>
      <c r="S46" s="320"/>
    </row>
    <row r="47" spans="1:19" s="179" customFormat="1" ht="15">
      <c r="A47" s="318"/>
      <c r="B47" s="388" t="s">
        <v>117</v>
      </c>
      <c r="C47" s="140">
        <f aca="true" t="shared" si="15" ref="C47:N47">C27+C34+C46</f>
        <v>689024</v>
      </c>
      <c r="D47" s="140">
        <f t="shared" si="15"/>
        <v>173611</v>
      </c>
      <c r="E47" s="140">
        <f t="shared" si="15"/>
        <v>7724</v>
      </c>
      <c r="F47" s="140">
        <f t="shared" si="15"/>
        <v>2753</v>
      </c>
      <c r="G47" s="140">
        <f t="shared" si="15"/>
        <v>696748</v>
      </c>
      <c r="H47" s="140">
        <f t="shared" si="15"/>
        <v>176364</v>
      </c>
      <c r="I47" s="140">
        <f t="shared" si="15"/>
        <v>2430</v>
      </c>
      <c r="J47" s="140">
        <f t="shared" si="15"/>
        <v>742</v>
      </c>
      <c r="K47" s="140">
        <f t="shared" si="15"/>
        <v>3825</v>
      </c>
      <c r="L47" s="140">
        <f t="shared" si="15"/>
        <v>617</v>
      </c>
      <c r="M47" s="140">
        <f t="shared" si="15"/>
        <v>690493</v>
      </c>
      <c r="N47" s="140">
        <f t="shared" si="15"/>
        <v>175005</v>
      </c>
      <c r="P47" s="319"/>
      <c r="Q47" s="320"/>
      <c r="R47" s="320"/>
      <c r="S47" s="320"/>
    </row>
    <row r="48" spans="1:14" ht="18" customHeight="1">
      <c r="A48" s="84"/>
      <c r="B48" s="84"/>
      <c r="C48" s="15"/>
      <c r="D48" s="15"/>
      <c r="M48" s="17"/>
      <c r="N48" s="17"/>
    </row>
    <row r="49" spans="3:9" ht="18" customHeight="1">
      <c r="C49" s="15"/>
      <c r="I49" s="17"/>
    </row>
    <row r="50" spans="3:14" ht="18" customHeight="1">
      <c r="C50" s="15"/>
      <c r="G50" s="17"/>
      <c r="H50" s="17"/>
      <c r="I50" s="17"/>
      <c r="M50" s="17"/>
      <c r="N50" s="17"/>
    </row>
    <row r="51" spans="1:14" ht="13.5" customHeight="1">
      <c r="A51" s="385" t="s">
        <v>4</v>
      </c>
      <c r="B51" s="153" t="s">
        <v>5</v>
      </c>
      <c r="C51" s="516" t="s">
        <v>172</v>
      </c>
      <c r="D51" s="513"/>
      <c r="E51" s="512" t="s">
        <v>173</v>
      </c>
      <c r="F51" s="513"/>
      <c r="G51" s="512" t="s">
        <v>174</v>
      </c>
      <c r="H51" s="513"/>
      <c r="I51" s="512" t="s">
        <v>175</v>
      </c>
      <c r="J51" s="513"/>
      <c r="K51" s="512" t="s">
        <v>176</v>
      </c>
      <c r="L51" s="513"/>
      <c r="M51" s="512" t="s">
        <v>178</v>
      </c>
      <c r="N51" s="513"/>
    </row>
    <row r="52" spans="1:14" ht="12.75">
      <c r="A52" s="386" t="s">
        <v>6</v>
      </c>
      <c r="B52" s="168"/>
      <c r="C52" s="517"/>
      <c r="D52" s="515"/>
      <c r="E52" s="514"/>
      <c r="F52" s="515"/>
      <c r="G52" s="514"/>
      <c r="H52" s="515"/>
      <c r="I52" s="514"/>
      <c r="J52" s="515"/>
      <c r="K52" s="514"/>
      <c r="L52" s="515"/>
      <c r="M52" s="514"/>
      <c r="N52" s="515"/>
    </row>
    <row r="53" spans="1:14" ht="12.75">
      <c r="A53" s="387"/>
      <c r="B53" s="154"/>
      <c r="C53" s="145" t="s">
        <v>52</v>
      </c>
      <c r="D53" s="145" t="s">
        <v>58</v>
      </c>
      <c r="E53" s="145" t="s">
        <v>52</v>
      </c>
      <c r="F53" s="145" t="s">
        <v>58</v>
      </c>
      <c r="G53" s="145" t="s">
        <v>52</v>
      </c>
      <c r="H53" s="145" t="s">
        <v>58</v>
      </c>
      <c r="I53" s="145" t="s">
        <v>52</v>
      </c>
      <c r="J53" s="145" t="s">
        <v>58</v>
      </c>
      <c r="K53" s="145" t="s">
        <v>52</v>
      </c>
      <c r="L53" s="145" t="s">
        <v>58</v>
      </c>
      <c r="M53" s="145" t="s">
        <v>52</v>
      </c>
      <c r="N53" s="145" t="s">
        <v>58</v>
      </c>
    </row>
    <row r="54" spans="1:19" ht="12.75">
      <c r="A54" s="44">
        <v>38</v>
      </c>
      <c r="B54" s="47" t="s">
        <v>73</v>
      </c>
      <c r="C54" s="112">
        <v>21683</v>
      </c>
      <c r="D54" s="112">
        <v>1765</v>
      </c>
      <c r="E54" s="112">
        <v>93</v>
      </c>
      <c r="F54" s="112">
        <v>110</v>
      </c>
      <c r="G54" s="112">
        <f aca="true" t="shared" si="16" ref="G54:G61">C54+E54</f>
        <v>21776</v>
      </c>
      <c r="H54" s="112">
        <f aca="true" t="shared" si="17" ref="H54:H61">D54+F54</f>
        <v>1875</v>
      </c>
      <c r="I54" s="112">
        <v>37</v>
      </c>
      <c r="J54" s="112">
        <v>44</v>
      </c>
      <c r="K54" s="112">
        <v>145</v>
      </c>
      <c r="L54" s="112">
        <v>20</v>
      </c>
      <c r="M54" s="112">
        <f aca="true" t="shared" si="18" ref="M54:M61">G54-I54-K54</f>
        <v>21594</v>
      </c>
      <c r="N54" s="112">
        <f aca="true" t="shared" si="19" ref="N54:N61">H54-J54-L54</f>
        <v>1811</v>
      </c>
      <c r="O54" s="16"/>
      <c r="Q54" s="16"/>
      <c r="R54" s="16"/>
      <c r="S54" s="16"/>
    </row>
    <row r="55" spans="1:19" ht="12.75">
      <c r="A55" s="44">
        <v>39</v>
      </c>
      <c r="B55" s="47" t="s">
        <v>250</v>
      </c>
      <c r="C55" s="112">
        <v>69684</v>
      </c>
      <c r="D55" s="112">
        <v>3695</v>
      </c>
      <c r="E55" s="112">
        <v>2562</v>
      </c>
      <c r="F55" s="112">
        <v>57</v>
      </c>
      <c r="G55" s="112">
        <f t="shared" si="16"/>
        <v>72246</v>
      </c>
      <c r="H55" s="112">
        <f t="shared" si="17"/>
        <v>3752</v>
      </c>
      <c r="I55" s="112">
        <v>46</v>
      </c>
      <c r="J55" s="112">
        <v>6</v>
      </c>
      <c r="K55" s="112">
        <v>0</v>
      </c>
      <c r="L55" s="112">
        <v>0</v>
      </c>
      <c r="M55" s="112">
        <f t="shared" si="18"/>
        <v>72200</v>
      </c>
      <c r="N55" s="112">
        <f t="shared" si="19"/>
        <v>3746</v>
      </c>
      <c r="O55" s="16"/>
      <c r="Q55" s="16"/>
      <c r="R55" s="16"/>
      <c r="S55" s="16"/>
    </row>
    <row r="56" spans="1:19" ht="12.75">
      <c r="A56" s="44">
        <v>40</v>
      </c>
      <c r="B56" s="47" t="s">
        <v>28</v>
      </c>
      <c r="C56" s="112">
        <v>5786</v>
      </c>
      <c r="D56" s="112">
        <v>675</v>
      </c>
      <c r="E56" s="112">
        <v>1061</v>
      </c>
      <c r="F56" s="112">
        <v>1458</v>
      </c>
      <c r="G56" s="112">
        <f t="shared" si="16"/>
        <v>6847</v>
      </c>
      <c r="H56" s="112">
        <f t="shared" si="17"/>
        <v>2133</v>
      </c>
      <c r="I56" s="112">
        <v>146</v>
      </c>
      <c r="J56" s="112">
        <v>50</v>
      </c>
      <c r="K56" s="112">
        <v>0</v>
      </c>
      <c r="L56" s="112">
        <v>0</v>
      </c>
      <c r="M56" s="112">
        <f t="shared" si="18"/>
        <v>6701</v>
      </c>
      <c r="N56" s="112">
        <f t="shared" si="19"/>
        <v>2083</v>
      </c>
      <c r="O56" s="16"/>
      <c r="Q56" s="16"/>
      <c r="R56" s="16"/>
      <c r="S56" s="16"/>
    </row>
    <row r="57" spans="1:19" ht="12.75">
      <c r="A57" s="44">
        <v>41</v>
      </c>
      <c r="B57" s="47" t="s">
        <v>217</v>
      </c>
      <c r="C57" s="112">
        <v>20202</v>
      </c>
      <c r="D57" s="112">
        <v>2261</v>
      </c>
      <c r="E57" s="112">
        <v>0</v>
      </c>
      <c r="F57" s="112">
        <v>0</v>
      </c>
      <c r="G57" s="112">
        <f t="shared" si="16"/>
        <v>20202</v>
      </c>
      <c r="H57" s="112">
        <f t="shared" si="17"/>
        <v>2261</v>
      </c>
      <c r="I57" s="112">
        <v>340</v>
      </c>
      <c r="J57" s="112">
        <v>64</v>
      </c>
      <c r="K57" s="112">
        <v>0</v>
      </c>
      <c r="L57" s="112">
        <v>0</v>
      </c>
      <c r="M57" s="112">
        <f t="shared" si="18"/>
        <v>19862</v>
      </c>
      <c r="N57" s="112">
        <f t="shared" si="19"/>
        <v>2197</v>
      </c>
      <c r="O57" s="16"/>
      <c r="Q57" s="16"/>
      <c r="R57" s="16"/>
      <c r="S57" s="16"/>
    </row>
    <row r="58" spans="1:19" ht="12.75">
      <c r="A58" s="44">
        <v>42</v>
      </c>
      <c r="B58" s="47" t="s">
        <v>27</v>
      </c>
      <c r="C58" s="112">
        <v>26962</v>
      </c>
      <c r="D58" s="112">
        <v>2693</v>
      </c>
      <c r="E58" s="112">
        <v>0</v>
      </c>
      <c r="F58" s="112">
        <v>0</v>
      </c>
      <c r="G58" s="112">
        <f t="shared" si="16"/>
        <v>26962</v>
      </c>
      <c r="H58" s="112">
        <f t="shared" si="17"/>
        <v>2693</v>
      </c>
      <c r="I58" s="112">
        <v>0</v>
      </c>
      <c r="J58" s="112">
        <v>0</v>
      </c>
      <c r="K58" s="112">
        <v>0</v>
      </c>
      <c r="L58" s="112">
        <v>0</v>
      </c>
      <c r="M58" s="112">
        <f t="shared" si="18"/>
        <v>26962</v>
      </c>
      <c r="N58" s="112">
        <f t="shared" si="19"/>
        <v>2693</v>
      </c>
      <c r="O58" s="16"/>
      <c r="Q58" s="16"/>
      <c r="R58" s="16"/>
      <c r="S58" s="16"/>
    </row>
    <row r="59" spans="1:19" ht="12.75">
      <c r="A59" s="44">
        <v>43</v>
      </c>
      <c r="B59" s="47" t="s">
        <v>344</v>
      </c>
      <c r="C59" s="112">
        <v>41864</v>
      </c>
      <c r="D59" s="112">
        <v>7481</v>
      </c>
      <c r="E59" s="112">
        <v>132</v>
      </c>
      <c r="F59" s="112">
        <v>122</v>
      </c>
      <c r="G59" s="112">
        <f t="shared" si="16"/>
        <v>41996</v>
      </c>
      <c r="H59" s="112">
        <f t="shared" si="17"/>
        <v>7603</v>
      </c>
      <c r="I59" s="112">
        <v>87</v>
      </c>
      <c r="J59" s="112">
        <v>44</v>
      </c>
      <c r="K59" s="112">
        <v>18</v>
      </c>
      <c r="L59" s="112">
        <v>16</v>
      </c>
      <c r="M59" s="112">
        <f t="shared" si="18"/>
        <v>41891</v>
      </c>
      <c r="N59" s="112">
        <f t="shared" si="19"/>
        <v>7543</v>
      </c>
      <c r="O59" s="16"/>
      <c r="Q59" s="16"/>
      <c r="R59" s="16"/>
      <c r="S59" s="16"/>
    </row>
    <row r="60" spans="1:19" ht="12.75">
      <c r="A60" s="44">
        <v>44</v>
      </c>
      <c r="B60" s="47" t="s">
        <v>25</v>
      </c>
      <c r="C60" s="112">
        <v>11511</v>
      </c>
      <c r="D60" s="112">
        <v>823</v>
      </c>
      <c r="E60" s="112">
        <v>0</v>
      </c>
      <c r="F60" s="112">
        <v>0</v>
      </c>
      <c r="G60" s="112">
        <f t="shared" si="16"/>
        <v>11511</v>
      </c>
      <c r="H60" s="112">
        <f t="shared" si="17"/>
        <v>823</v>
      </c>
      <c r="I60" s="112">
        <v>0</v>
      </c>
      <c r="J60" s="112">
        <v>0</v>
      </c>
      <c r="K60" s="112">
        <v>0</v>
      </c>
      <c r="L60" s="112">
        <v>0</v>
      </c>
      <c r="M60" s="112">
        <f t="shared" si="18"/>
        <v>11511</v>
      </c>
      <c r="N60" s="112">
        <f t="shared" si="19"/>
        <v>823</v>
      </c>
      <c r="O60" s="16"/>
      <c r="Q60" s="16"/>
      <c r="R60" s="16"/>
      <c r="S60" s="16"/>
    </row>
    <row r="61" spans="1:19" ht="12.75">
      <c r="A61" s="44">
        <v>45</v>
      </c>
      <c r="B61" s="47" t="s">
        <v>26</v>
      </c>
      <c r="C61" s="112">
        <v>5787</v>
      </c>
      <c r="D61" s="112">
        <v>523</v>
      </c>
      <c r="E61" s="112">
        <v>0</v>
      </c>
      <c r="F61" s="112">
        <v>0</v>
      </c>
      <c r="G61" s="112">
        <f t="shared" si="16"/>
        <v>5787</v>
      </c>
      <c r="H61" s="112">
        <f t="shared" si="17"/>
        <v>523</v>
      </c>
      <c r="I61" s="112">
        <v>0</v>
      </c>
      <c r="J61" s="112">
        <v>0</v>
      </c>
      <c r="K61" s="112">
        <v>0</v>
      </c>
      <c r="L61" s="112">
        <v>0</v>
      </c>
      <c r="M61" s="112">
        <f t="shared" si="18"/>
        <v>5787</v>
      </c>
      <c r="N61" s="112">
        <f t="shared" si="19"/>
        <v>523</v>
      </c>
      <c r="O61" s="16"/>
      <c r="Q61" s="16"/>
      <c r="R61" s="16"/>
      <c r="S61" s="16"/>
    </row>
    <row r="62" spans="1:19" s="179" customFormat="1" ht="15">
      <c r="A62" s="44"/>
      <c r="B62" s="388" t="s">
        <v>117</v>
      </c>
      <c r="C62" s="140">
        <f aca="true" t="shared" si="20" ref="C62:N62">SUM(C54:C61)</f>
        <v>203479</v>
      </c>
      <c r="D62" s="140">
        <f t="shared" si="20"/>
        <v>19916</v>
      </c>
      <c r="E62" s="140">
        <f t="shared" si="20"/>
        <v>3848</v>
      </c>
      <c r="F62" s="140">
        <f t="shared" si="20"/>
        <v>1747</v>
      </c>
      <c r="G62" s="140">
        <f t="shared" si="20"/>
        <v>207327</v>
      </c>
      <c r="H62" s="140">
        <f t="shared" si="20"/>
        <v>21663</v>
      </c>
      <c r="I62" s="140">
        <f t="shared" si="20"/>
        <v>656</v>
      </c>
      <c r="J62" s="140">
        <f t="shared" si="20"/>
        <v>208</v>
      </c>
      <c r="K62" s="140">
        <f t="shared" si="20"/>
        <v>163</v>
      </c>
      <c r="L62" s="140">
        <f t="shared" si="20"/>
        <v>36</v>
      </c>
      <c r="M62" s="140">
        <f t="shared" si="20"/>
        <v>206508</v>
      </c>
      <c r="N62" s="140">
        <f t="shared" si="20"/>
        <v>21419</v>
      </c>
      <c r="O62" s="320"/>
      <c r="P62" s="319"/>
      <c r="Q62" s="320"/>
      <c r="R62" s="320"/>
      <c r="S62" s="320"/>
    </row>
    <row r="63" spans="1:19" ht="12.75">
      <c r="A63" s="44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6"/>
      <c r="Q63" s="16"/>
      <c r="R63" s="16"/>
      <c r="S63" s="16"/>
    </row>
    <row r="64" spans="1:19" ht="12.75">
      <c r="A64" s="44">
        <v>46</v>
      </c>
      <c r="B64" s="112" t="s">
        <v>29</v>
      </c>
      <c r="C64" s="112">
        <v>56323</v>
      </c>
      <c r="D64" s="112">
        <v>13398</v>
      </c>
      <c r="E64" s="112">
        <v>0</v>
      </c>
      <c r="F64" s="112">
        <v>0</v>
      </c>
      <c r="G64" s="112">
        <f>C64+E64</f>
        <v>56323</v>
      </c>
      <c r="H64" s="112">
        <f>D64+F64</f>
        <v>13398</v>
      </c>
      <c r="I64" s="112">
        <v>1408</v>
      </c>
      <c r="J64" s="112">
        <v>350</v>
      </c>
      <c r="K64" s="112">
        <v>0</v>
      </c>
      <c r="L64" s="112">
        <v>0</v>
      </c>
      <c r="M64" s="112">
        <f>G64-I64-K64</f>
        <v>54915</v>
      </c>
      <c r="N64" s="112">
        <f>H64-J64-L64</f>
        <v>13048</v>
      </c>
      <c r="O64" s="16"/>
      <c r="Q64" s="16"/>
      <c r="R64" s="16"/>
      <c r="S64" s="16"/>
    </row>
    <row r="65" spans="1:19" ht="12.75">
      <c r="A65" s="44">
        <v>47</v>
      </c>
      <c r="B65" s="112" t="s">
        <v>124</v>
      </c>
      <c r="C65" s="112">
        <v>0</v>
      </c>
      <c r="D65" s="112">
        <v>0</v>
      </c>
      <c r="E65" s="112">
        <v>0</v>
      </c>
      <c r="F65" s="112">
        <v>0</v>
      </c>
      <c r="G65" s="112">
        <f>C65+E65</f>
        <v>0</v>
      </c>
      <c r="H65" s="112">
        <f>D65+F65</f>
        <v>0</v>
      </c>
      <c r="I65" s="112">
        <v>0</v>
      </c>
      <c r="J65" s="112">
        <v>0</v>
      </c>
      <c r="K65" s="112">
        <v>0</v>
      </c>
      <c r="L65" s="112">
        <v>0</v>
      </c>
      <c r="M65" s="112">
        <f>G65-I65-K65</f>
        <v>0</v>
      </c>
      <c r="N65" s="112">
        <f>H65-J65-L65</f>
        <v>0</v>
      </c>
      <c r="O65" s="16"/>
      <c r="Q65" s="16"/>
      <c r="R65" s="16"/>
      <c r="S65" s="16"/>
    </row>
    <row r="66" spans="1:19" s="179" customFormat="1" ht="15">
      <c r="A66" s="318"/>
      <c r="B66" s="388" t="s">
        <v>117</v>
      </c>
      <c r="C66" s="140">
        <f aca="true" t="shared" si="21" ref="C66:N66">SUM(C64:C65)</f>
        <v>56323</v>
      </c>
      <c r="D66" s="140">
        <f t="shared" si="21"/>
        <v>13398</v>
      </c>
      <c r="E66" s="140">
        <f t="shared" si="21"/>
        <v>0</v>
      </c>
      <c r="F66" s="140">
        <f t="shared" si="21"/>
        <v>0</v>
      </c>
      <c r="G66" s="140">
        <f t="shared" si="21"/>
        <v>56323</v>
      </c>
      <c r="H66" s="140">
        <f t="shared" si="21"/>
        <v>13398</v>
      </c>
      <c r="I66" s="140">
        <f t="shared" si="21"/>
        <v>1408</v>
      </c>
      <c r="J66" s="140">
        <f t="shared" si="21"/>
        <v>350</v>
      </c>
      <c r="K66" s="140">
        <f t="shared" si="21"/>
        <v>0</v>
      </c>
      <c r="L66" s="140">
        <f t="shared" si="21"/>
        <v>0</v>
      </c>
      <c r="M66" s="140">
        <f t="shared" si="21"/>
        <v>54915</v>
      </c>
      <c r="N66" s="140">
        <f t="shared" si="21"/>
        <v>13048</v>
      </c>
      <c r="P66" s="319"/>
      <c r="Q66" s="320"/>
      <c r="R66" s="320"/>
      <c r="S66" s="320"/>
    </row>
    <row r="67" spans="1:19" s="179" customFormat="1" ht="15">
      <c r="A67" s="318"/>
      <c r="B67" s="388" t="s">
        <v>30</v>
      </c>
      <c r="C67" s="140">
        <f aca="true" t="shared" si="22" ref="C67:N67">C47+C62+C66</f>
        <v>948826</v>
      </c>
      <c r="D67" s="140">
        <f t="shared" si="22"/>
        <v>206925</v>
      </c>
      <c r="E67" s="140">
        <f t="shared" si="22"/>
        <v>11572</v>
      </c>
      <c r="F67" s="140">
        <f t="shared" si="22"/>
        <v>4500</v>
      </c>
      <c r="G67" s="140">
        <f t="shared" si="22"/>
        <v>960398</v>
      </c>
      <c r="H67" s="140">
        <f t="shared" si="22"/>
        <v>211425</v>
      </c>
      <c r="I67" s="140">
        <f t="shared" si="22"/>
        <v>4494</v>
      </c>
      <c r="J67" s="140">
        <f t="shared" si="22"/>
        <v>1300</v>
      </c>
      <c r="K67" s="140">
        <f t="shared" si="22"/>
        <v>3988</v>
      </c>
      <c r="L67" s="140">
        <f t="shared" si="22"/>
        <v>653</v>
      </c>
      <c r="M67" s="140">
        <f t="shared" si="22"/>
        <v>951916</v>
      </c>
      <c r="N67" s="140">
        <f t="shared" si="22"/>
        <v>209472</v>
      </c>
      <c r="P67" s="319"/>
      <c r="Q67" s="320"/>
      <c r="R67" s="320"/>
      <c r="S67" s="320"/>
    </row>
    <row r="69" spans="2:3" ht="12.75">
      <c r="B69" s="82" t="s">
        <v>387</v>
      </c>
      <c r="C69" s="16" t="s">
        <v>31</v>
      </c>
    </row>
    <row r="70" ht="12.75">
      <c r="C70" s="16" t="s">
        <v>31</v>
      </c>
    </row>
  </sheetData>
  <sheetProtection/>
  <mergeCells count="12">
    <mergeCell ref="I4:J5"/>
    <mergeCell ref="K4:L5"/>
    <mergeCell ref="M4:N5"/>
    <mergeCell ref="C51:D52"/>
    <mergeCell ref="E51:F52"/>
    <mergeCell ref="G51:H52"/>
    <mergeCell ref="I51:J52"/>
    <mergeCell ref="K51:L52"/>
    <mergeCell ref="M51:N52"/>
    <mergeCell ref="C4:D5"/>
    <mergeCell ref="E4:F5"/>
    <mergeCell ref="G4:H5"/>
  </mergeCells>
  <printOptions gridLines="1" horizontalCentered="1"/>
  <pageMargins left="0.75" right="0.75" top="0.56" bottom="0.47" header="0.5" footer="0.41"/>
  <pageSetup blackAndWhite="1" horizontalDpi="300" verticalDpi="300" orientation="landscape" paperSize="9" scale="85" r:id="rId2"/>
  <rowBreaks count="1" manualBreakCount="1">
    <brk id="47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74"/>
  <sheetViews>
    <sheetView zoomScalePageLayoutView="0" workbookViewId="0" topLeftCell="C41">
      <selection activeCell="L64" sqref="A1:IV16384"/>
    </sheetView>
  </sheetViews>
  <sheetFormatPr defaultColWidth="9.140625" defaultRowHeight="12.75"/>
  <cols>
    <col min="1" max="1" width="3.7109375" style="82" customWidth="1"/>
    <col min="2" max="2" width="21.57421875" style="82" bestFit="1" customWidth="1"/>
    <col min="3" max="3" width="11.57421875" style="16" customWidth="1"/>
    <col min="4" max="4" width="10.8515625" style="16" customWidth="1"/>
    <col min="5" max="5" width="9.7109375" style="16" customWidth="1"/>
    <col min="6" max="6" width="10.140625" style="16" customWidth="1"/>
    <col min="7" max="7" width="9.7109375" style="16" customWidth="1"/>
    <col min="8" max="8" width="12.28125" style="16" customWidth="1"/>
    <col min="9" max="9" width="9.7109375" style="16" customWidth="1"/>
    <col min="10" max="10" width="9.421875" style="16" customWidth="1"/>
    <col min="11" max="11" width="10.421875" style="16" customWidth="1"/>
    <col min="12" max="12" width="11.28125" style="16" customWidth="1"/>
    <col min="13" max="13" width="10.421875" style="16" customWidth="1"/>
    <col min="14" max="14" width="12.7109375" style="16" customWidth="1"/>
    <col min="15" max="15" width="9.140625" style="82" customWidth="1"/>
    <col min="16" max="16" width="9.140625" style="13" customWidth="1"/>
    <col min="17" max="16384" width="9.140625" style="82" customWidth="1"/>
  </cols>
  <sheetData>
    <row r="1" spans="1:14" ht="14.25">
      <c r="A1" s="149"/>
      <c r="B1" s="149"/>
      <c r="C1" s="29"/>
      <c r="D1" s="29"/>
      <c r="E1" s="55"/>
      <c r="F1" s="55"/>
      <c r="G1" s="55"/>
      <c r="H1" s="55"/>
      <c r="I1" s="55"/>
      <c r="J1" s="55"/>
      <c r="K1" s="55"/>
      <c r="L1" s="55"/>
      <c r="M1" s="56"/>
      <c r="N1" s="56"/>
    </row>
    <row r="2" spans="1:14" ht="14.25">
      <c r="A2" s="81"/>
      <c r="B2" s="81"/>
      <c r="C2" s="29"/>
      <c r="D2" s="55"/>
      <c r="E2" s="55"/>
      <c r="F2" s="55"/>
      <c r="G2" s="55"/>
      <c r="H2" s="55"/>
      <c r="I2" s="56"/>
      <c r="J2" s="55"/>
      <c r="K2" s="55"/>
      <c r="L2" s="55"/>
      <c r="M2" s="55"/>
      <c r="N2" s="55"/>
    </row>
    <row r="3" spans="1:14" ht="15" customHeight="1">
      <c r="A3" s="81"/>
      <c r="B3" s="81"/>
      <c r="C3" s="173" t="s">
        <v>31</v>
      </c>
      <c r="D3" s="173" t="s">
        <v>31</v>
      </c>
      <c r="E3" s="173" t="s">
        <v>31</v>
      </c>
      <c r="F3" s="173" t="s">
        <v>31</v>
      </c>
      <c r="G3" s="173" t="s">
        <v>31</v>
      </c>
      <c r="H3" s="173"/>
      <c r="I3" s="173" t="s">
        <v>31</v>
      </c>
      <c r="J3" s="55"/>
      <c r="K3" s="55"/>
      <c r="L3" s="55"/>
      <c r="M3" s="56"/>
      <c r="N3" s="56"/>
    </row>
    <row r="4" spans="1:14" ht="21.75" customHeight="1">
      <c r="A4" s="150" t="s">
        <v>4</v>
      </c>
      <c r="B4" s="150" t="s">
        <v>5</v>
      </c>
      <c r="C4" s="518" t="s">
        <v>178</v>
      </c>
      <c r="D4" s="519"/>
      <c r="E4" s="475" t="s">
        <v>177</v>
      </c>
      <c r="F4" s="476"/>
      <c r="G4" s="476"/>
      <c r="H4" s="476"/>
      <c r="I4" s="476"/>
      <c r="J4" s="476"/>
      <c r="K4" s="476"/>
      <c r="L4" s="476"/>
      <c r="M4" s="476"/>
      <c r="N4" s="477"/>
    </row>
    <row r="5" spans="1:14" ht="12.75">
      <c r="A5" s="216" t="s">
        <v>6</v>
      </c>
      <c r="B5" s="216"/>
      <c r="C5" s="520"/>
      <c r="D5" s="521"/>
      <c r="E5" s="103" t="s">
        <v>120</v>
      </c>
      <c r="F5" s="104"/>
      <c r="G5" s="103" t="s">
        <v>122</v>
      </c>
      <c r="H5" s="104"/>
      <c r="I5" s="103" t="s">
        <v>121</v>
      </c>
      <c r="J5" s="104"/>
      <c r="K5" s="103" t="s">
        <v>170</v>
      </c>
      <c r="L5" s="104"/>
      <c r="M5" s="103" t="s">
        <v>171</v>
      </c>
      <c r="N5" s="104"/>
    </row>
    <row r="6" spans="1:14" ht="12.75">
      <c r="A6" s="142"/>
      <c r="B6" s="142"/>
      <c r="C6" s="102" t="s">
        <v>52</v>
      </c>
      <c r="D6" s="102" t="s">
        <v>58</v>
      </c>
      <c r="E6" s="102" t="s">
        <v>52</v>
      </c>
      <c r="F6" s="102" t="s">
        <v>58</v>
      </c>
      <c r="G6" s="102" t="s">
        <v>52</v>
      </c>
      <c r="H6" s="102" t="s">
        <v>58</v>
      </c>
      <c r="I6" s="102" t="s">
        <v>52</v>
      </c>
      <c r="J6" s="102" t="s">
        <v>58</v>
      </c>
      <c r="K6" s="102" t="s">
        <v>52</v>
      </c>
      <c r="L6" s="102" t="s">
        <v>58</v>
      </c>
      <c r="M6" s="102" t="s">
        <v>52</v>
      </c>
      <c r="N6" s="102" t="s">
        <v>58</v>
      </c>
    </row>
    <row r="7" spans="1:19" ht="12.75">
      <c r="A7" s="44">
        <v>1</v>
      </c>
      <c r="B7" s="47" t="s">
        <v>7</v>
      </c>
      <c r="C7" s="47">
        <f>'TABLE-23'!M7</f>
        <v>28811</v>
      </c>
      <c r="D7" s="47">
        <f>'TABLE-23'!N7</f>
        <v>2814</v>
      </c>
      <c r="E7" s="47">
        <v>2113</v>
      </c>
      <c r="F7" s="47">
        <v>1406</v>
      </c>
      <c r="G7" s="47">
        <v>11622</v>
      </c>
      <c r="H7" s="47">
        <v>689</v>
      </c>
      <c r="I7" s="47">
        <v>4396</v>
      </c>
      <c r="J7" s="47">
        <v>309</v>
      </c>
      <c r="K7" s="47">
        <v>9175</v>
      </c>
      <c r="L7" s="47">
        <v>160</v>
      </c>
      <c r="M7" s="47">
        <f aca="true" t="shared" si="0" ref="M7:M45">C7-E7-G7-I7-K7</f>
        <v>1505</v>
      </c>
      <c r="N7" s="47">
        <f aca="true" t="shared" si="1" ref="N7:N45">D7-F7-H7-J7-L7</f>
        <v>250</v>
      </c>
      <c r="O7" s="16"/>
      <c r="P7" s="16"/>
      <c r="Q7" s="16"/>
      <c r="R7" s="16"/>
      <c r="S7" s="16"/>
    </row>
    <row r="8" spans="1:19" ht="12.75">
      <c r="A8" s="44">
        <v>2</v>
      </c>
      <c r="B8" s="47" t="s">
        <v>8</v>
      </c>
      <c r="C8" s="47">
        <f>'TABLE-23'!M8</f>
        <v>438</v>
      </c>
      <c r="D8" s="47">
        <f>'TABLE-23'!N8</f>
        <v>193</v>
      </c>
      <c r="E8" s="47">
        <v>129</v>
      </c>
      <c r="F8" s="47">
        <v>26</v>
      </c>
      <c r="G8" s="47">
        <v>10</v>
      </c>
      <c r="H8" s="47">
        <v>0</v>
      </c>
      <c r="I8" s="47">
        <v>56</v>
      </c>
      <c r="J8" s="47">
        <v>27</v>
      </c>
      <c r="K8" s="47">
        <v>44</v>
      </c>
      <c r="L8" s="47">
        <v>36</v>
      </c>
      <c r="M8" s="47">
        <f t="shared" si="0"/>
        <v>199</v>
      </c>
      <c r="N8" s="47">
        <f t="shared" si="1"/>
        <v>104</v>
      </c>
      <c r="O8" s="16"/>
      <c r="Q8" s="16"/>
      <c r="R8" s="16"/>
      <c r="S8" s="16"/>
    </row>
    <row r="9" spans="1:19" ht="12.75">
      <c r="A9" s="44">
        <v>3</v>
      </c>
      <c r="B9" s="47" t="s">
        <v>9</v>
      </c>
      <c r="C9" s="47">
        <f>'TABLE-23'!M9</f>
        <v>20552</v>
      </c>
      <c r="D9" s="47">
        <f>'TABLE-23'!N9</f>
        <v>2465</v>
      </c>
      <c r="E9" s="47">
        <v>8232</v>
      </c>
      <c r="F9" s="47">
        <v>939</v>
      </c>
      <c r="G9" s="47">
        <v>5174</v>
      </c>
      <c r="H9" s="47">
        <v>801</v>
      </c>
      <c r="I9" s="47">
        <v>4460</v>
      </c>
      <c r="J9" s="47">
        <v>450</v>
      </c>
      <c r="K9" s="47">
        <v>2679</v>
      </c>
      <c r="L9" s="47">
        <v>242</v>
      </c>
      <c r="M9" s="47">
        <f t="shared" si="0"/>
        <v>7</v>
      </c>
      <c r="N9" s="47">
        <f t="shared" si="1"/>
        <v>33</v>
      </c>
      <c r="O9" s="16"/>
      <c r="P9" s="16"/>
      <c r="Q9" s="16"/>
      <c r="R9" s="16"/>
      <c r="S9" s="16"/>
    </row>
    <row r="10" spans="1:19" ht="12.75">
      <c r="A10" s="44">
        <v>4</v>
      </c>
      <c r="B10" s="47" t="s">
        <v>10</v>
      </c>
      <c r="C10" s="47">
        <f>'TABLE-23'!M10</f>
        <v>120591</v>
      </c>
      <c r="D10" s="47">
        <f>'TABLE-23'!N10</f>
        <v>19514</v>
      </c>
      <c r="E10" s="47">
        <v>3928</v>
      </c>
      <c r="F10" s="47">
        <v>6255</v>
      </c>
      <c r="G10" s="47">
        <v>5546</v>
      </c>
      <c r="H10" s="47">
        <v>5001</v>
      </c>
      <c r="I10" s="47">
        <v>1897</v>
      </c>
      <c r="J10" s="47">
        <v>1725</v>
      </c>
      <c r="K10" s="47">
        <v>1729</v>
      </c>
      <c r="L10" s="47">
        <v>211</v>
      </c>
      <c r="M10" s="47">
        <f t="shared" si="0"/>
        <v>107491</v>
      </c>
      <c r="N10" s="47">
        <f t="shared" si="1"/>
        <v>6322</v>
      </c>
      <c r="O10" s="16"/>
      <c r="P10" s="16"/>
      <c r="Q10" s="16"/>
      <c r="R10" s="16"/>
      <c r="S10" s="16"/>
    </row>
    <row r="11" spans="1:19" ht="12.75">
      <c r="A11" s="44">
        <v>5</v>
      </c>
      <c r="B11" s="47" t="s">
        <v>11</v>
      </c>
      <c r="C11" s="47">
        <f>'TABLE-23'!M11</f>
        <v>11136</v>
      </c>
      <c r="D11" s="47">
        <f>'TABLE-23'!N11</f>
        <v>1606</v>
      </c>
      <c r="E11" s="47">
        <v>179</v>
      </c>
      <c r="F11" s="47">
        <v>53</v>
      </c>
      <c r="G11" s="47">
        <v>2358</v>
      </c>
      <c r="H11" s="47">
        <v>543</v>
      </c>
      <c r="I11" s="47">
        <v>1049</v>
      </c>
      <c r="J11" s="47">
        <v>148</v>
      </c>
      <c r="K11" s="47">
        <v>1443</v>
      </c>
      <c r="L11" s="47">
        <v>259</v>
      </c>
      <c r="M11" s="47">
        <f t="shared" si="0"/>
        <v>6107</v>
      </c>
      <c r="N11" s="47">
        <f t="shared" si="1"/>
        <v>603</v>
      </c>
      <c r="O11" s="16"/>
      <c r="P11" s="16"/>
      <c r="Q11" s="16"/>
      <c r="R11" s="16"/>
      <c r="S11" s="16"/>
    </row>
    <row r="12" spans="1:19" ht="12.75">
      <c r="A12" s="44">
        <v>6</v>
      </c>
      <c r="B12" s="47" t="s">
        <v>12</v>
      </c>
      <c r="C12" s="47">
        <f>'TABLE-23'!M12</f>
        <v>1443</v>
      </c>
      <c r="D12" s="47">
        <f>'TABLE-23'!N12</f>
        <v>462</v>
      </c>
      <c r="E12" s="47">
        <v>865</v>
      </c>
      <c r="F12" s="47">
        <v>200</v>
      </c>
      <c r="G12" s="47">
        <v>191</v>
      </c>
      <c r="H12" s="47">
        <v>127</v>
      </c>
      <c r="I12" s="47">
        <v>55</v>
      </c>
      <c r="J12" s="47">
        <v>33</v>
      </c>
      <c r="K12" s="47">
        <v>36</v>
      </c>
      <c r="L12" s="47">
        <v>40</v>
      </c>
      <c r="M12" s="47">
        <f t="shared" si="0"/>
        <v>296</v>
      </c>
      <c r="N12" s="47">
        <f t="shared" si="1"/>
        <v>62</v>
      </c>
      <c r="O12" s="16"/>
      <c r="P12" s="16"/>
      <c r="Q12" s="16"/>
      <c r="R12" s="16"/>
      <c r="S12" s="16"/>
    </row>
    <row r="13" spans="1:19" ht="12.75">
      <c r="A13" s="44">
        <v>7</v>
      </c>
      <c r="B13" s="47" t="s">
        <v>13</v>
      </c>
      <c r="C13" s="47">
        <f>'TABLE-23'!M13</f>
        <v>100674</v>
      </c>
      <c r="D13" s="47">
        <f>'TABLE-23'!N13</f>
        <v>25173</v>
      </c>
      <c r="E13" s="47">
        <v>4716</v>
      </c>
      <c r="F13" s="47">
        <v>4123</v>
      </c>
      <c r="G13" s="47">
        <v>29630</v>
      </c>
      <c r="H13" s="47">
        <v>7010</v>
      </c>
      <c r="I13" s="47">
        <v>21172</v>
      </c>
      <c r="J13" s="47">
        <v>4569</v>
      </c>
      <c r="K13" s="47">
        <v>20075</v>
      </c>
      <c r="L13" s="47">
        <v>4564</v>
      </c>
      <c r="M13" s="47">
        <f t="shared" si="0"/>
        <v>25081</v>
      </c>
      <c r="N13" s="47">
        <f t="shared" si="1"/>
        <v>4907</v>
      </c>
      <c r="O13" s="16"/>
      <c r="P13" s="16"/>
      <c r="Q13" s="16"/>
      <c r="R13" s="16"/>
      <c r="S13" s="16"/>
    </row>
    <row r="14" spans="1:19" ht="12.75">
      <c r="A14" s="44">
        <v>8</v>
      </c>
      <c r="B14" s="47" t="s">
        <v>154</v>
      </c>
      <c r="C14" s="47">
        <f>'TABLE-23'!M14</f>
        <v>195</v>
      </c>
      <c r="D14" s="47">
        <f>'TABLE-23'!N14</f>
        <v>131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f t="shared" si="0"/>
        <v>195</v>
      </c>
      <c r="N14" s="47">
        <f t="shared" si="1"/>
        <v>131</v>
      </c>
      <c r="O14" s="16"/>
      <c r="P14" s="16"/>
      <c r="Q14" s="16"/>
      <c r="R14" s="16"/>
      <c r="S14" s="16"/>
    </row>
    <row r="15" spans="1:19" ht="12.75">
      <c r="A15" s="44">
        <v>9</v>
      </c>
      <c r="B15" s="47" t="s">
        <v>14</v>
      </c>
      <c r="C15" s="47">
        <f>'TABLE-23'!M15</f>
        <v>3479</v>
      </c>
      <c r="D15" s="47">
        <f>'TABLE-23'!N15</f>
        <v>3433</v>
      </c>
      <c r="E15" s="47">
        <v>687</v>
      </c>
      <c r="F15" s="47">
        <v>470</v>
      </c>
      <c r="G15" s="47">
        <v>1171</v>
      </c>
      <c r="H15" s="47">
        <v>786</v>
      </c>
      <c r="I15" s="47">
        <v>900</v>
      </c>
      <c r="J15" s="47">
        <v>514</v>
      </c>
      <c r="K15" s="47">
        <v>661</v>
      </c>
      <c r="L15" s="47">
        <v>1602</v>
      </c>
      <c r="M15" s="47">
        <f t="shared" si="0"/>
        <v>60</v>
      </c>
      <c r="N15" s="47">
        <f t="shared" si="1"/>
        <v>61</v>
      </c>
      <c r="O15" s="16"/>
      <c r="P15" s="16"/>
      <c r="Q15" s="16"/>
      <c r="R15" s="16"/>
      <c r="S15" s="16"/>
    </row>
    <row r="16" spans="1:19" ht="12.75">
      <c r="A16" s="44">
        <v>10</v>
      </c>
      <c r="B16" s="47" t="s">
        <v>218</v>
      </c>
      <c r="C16" s="47">
        <f>'TABLE-23'!M16</f>
        <v>796</v>
      </c>
      <c r="D16" s="47">
        <f>'TABLE-23'!N16</f>
        <v>996</v>
      </c>
      <c r="E16" s="47">
        <v>104</v>
      </c>
      <c r="F16" s="47">
        <v>143</v>
      </c>
      <c r="G16" s="47">
        <v>127</v>
      </c>
      <c r="H16" s="47">
        <v>137</v>
      </c>
      <c r="I16" s="47">
        <v>312</v>
      </c>
      <c r="J16" s="47">
        <v>369</v>
      </c>
      <c r="K16" s="47">
        <v>40</v>
      </c>
      <c r="L16" s="47">
        <v>5</v>
      </c>
      <c r="M16" s="47">
        <f>C16-E16-G16-I16-K16</f>
        <v>213</v>
      </c>
      <c r="N16" s="47">
        <f>D16-F16-H16-J16-L16</f>
        <v>342</v>
      </c>
      <c r="O16" s="16"/>
      <c r="P16" s="16"/>
      <c r="Q16" s="16"/>
      <c r="R16" s="16"/>
      <c r="S16" s="16"/>
    </row>
    <row r="17" spans="1:19" ht="12.75">
      <c r="A17" s="44">
        <v>11</v>
      </c>
      <c r="B17" s="47" t="s">
        <v>15</v>
      </c>
      <c r="C17" s="47">
        <f>'TABLE-23'!M17</f>
        <v>1064</v>
      </c>
      <c r="D17" s="47">
        <f>'TABLE-23'!N17</f>
        <v>662</v>
      </c>
      <c r="E17" s="47">
        <v>50</v>
      </c>
      <c r="F17" s="47">
        <v>54</v>
      </c>
      <c r="G17" s="47">
        <v>123</v>
      </c>
      <c r="H17" s="47">
        <v>64</v>
      </c>
      <c r="I17" s="47">
        <v>117</v>
      </c>
      <c r="J17" s="47">
        <v>52</v>
      </c>
      <c r="K17" s="47">
        <v>202</v>
      </c>
      <c r="L17" s="47">
        <v>91</v>
      </c>
      <c r="M17" s="47">
        <f t="shared" si="0"/>
        <v>572</v>
      </c>
      <c r="N17" s="47">
        <f t="shared" si="1"/>
        <v>401</v>
      </c>
      <c r="O17" s="16"/>
      <c r="P17" s="16"/>
      <c r="Q17" s="16"/>
      <c r="R17" s="16"/>
      <c r="S17" s="16"/>
    </row>
    <row r="18" spans="1:19" ht="12.75">
      <c r="A18" s="44">
        <v>12</v>
      </c>
      <c r="B18" s="47" t="s">
        <v>16</v>
      </c>
      <c r="C18" s="47">
        <f>'TABLE-23'!M18</f>
        <v>684</v>
      </c>
      <c r="D18" s="47">
        <f>'TABLE-23'!N18</f>
        <v>172</v>
      </c>
      <c r="E18" s="47">
        <v>19</v>
      </c>
      <c r="F18" s="47">
        <v>25</v>
      </c>
      <c r="G18" s="47">
        <v>155</v>
      </c>
      <c r="H18" s="47">
        <v>50</v>
      </c>
      <c r="I18" s="47">
        <v>100</v>
      </c>
      <c r="J18" s="47">
        <v>22</v>
      </c>
      <c r="K18" s="47">
        <v>213</v>
      </c>
      <c r="L18" s="47">
        <v>62</v>
      </c>
      <c r="M18" s="47">
        <f t="shared" si="0"/>
        <v>197</v>
      </c>
      <c r="N18" s="47">
        <f t="shared" si="1"/>
        <v>13</v>
      </c>
      <c r="O18" s="16"/>
      <c r="P18" s="16"/>
      <c r="Q18" s="16"/>
      <c r="R18" s="16"/>
      <c r="S18" s="16"/>
    </row>
    <row r="19" spans="1:19" ht="12.75">
      <c r="A19" s="44">
        <v>13</v>
      </c>
      <c r="B19" s="47" t="s">
        <v>17</v>
      </c>
      <c r="C19" s="47">
        <f>'TABLE-23'!M19</f>
        <v>4345</v>
      </c>
      <c r="D19" s="47">
        <f>'TABLE-23'!N19</f>
        <v>1706</v>
      </c>
      <c r="E19" s="47">
        <v>2702</v>
      </c>
      <c r="F19" s="47">
        <v>1114</v>
      </c>
      <c r="G19" s="47">
        <v>724</v>
      </c>
      <c r="H19" s="47">
        <v>281</v>
      </c>
      <c r="I19" s="47">
        <v>626</v>
      </c>
      <c r="J19" s="47">
        <v>102</v>
      </c>
      <c r="K19" s="47">
        <v>112</v>
      </c>
      <c r="L19" s="47">
        <v>120</v>
      </c>
      <c r="M19" s="47">
        <f t="shared" si="0"/>
        <v>181</v>
      </c>
      <c r="N19" s="47">
        <f t="shared" si="1"/>
        <v>89</v>
      </c>
      <c r="O19" s="16"/>
      <c r="P19" s="16"/>
      <c r="Q19" s="16"/>
      <c r="R19" s="16"/>
      <c r="S19" s="16"/>
    </row>
    <row r="20" spans="1:19" ht="12.75">
      <c r="A20" s="44">
        <v>14</v>
      </c>
      <c r="B20" s="47" t="s">
        <v>155</v>
      </c>
      <c r="C20" s="47">
        <f>'TABLE-23'!M20</f>
        <v>3120</v>
      </c>
      <c r="D20" s="47">
        <f>'TABLE-23'!N20</f>
        <v>2006</v>
      </c>
      <c r="E20" s="47">
        <v>669</v>
      </c>
      <c r="F20" s="47">
        <v>506</v>
      </c>
      <c r="G20" s="47">
        <v>453</v>
      </c>
      <c r="H20" s="47">
        <v>577</v>
      </c>
      <c r="I20" s="47">
        <v>628</v>
      </c>
      <c r="J20" s="47">
        <v>215</v>
      </c>
      <c r="K20" s="47">
        <v>762</v>
      </c>
      <c r="L20" s="47">
        <v>404</v>
      </c>
      <c r="M20" s="47">
        <f t="shared" si="0"/>
        <v>608</v>
      </c>
      <c r="N20" s="47">
        <f t="shared" si="1"/>
        <v>304</v>
      </c>
      <c r="O20" s="16"/>
      <c r="P20" s="16"/>
      <c r="Q20" s="16"/>
      <c r="R20" s="16"/>
      <c r="S20" s="16"/>
    </row>
    <row r="21" spans="1:19" ht="12.75">
      <c r="A21" s="44">
        <v>15</v>
      </c>
      <c r="B21" s="47" t="s">
        <v>72</v>
      </c>
      <c r="C21" s="47">
        <f>'TABLE-23'!M21</f>
        <v>24984</v>
      </c>
      <c r="D21" s="47">
        <f>'TABLE-23'!N21</f>
        <v>7861</v>
      </c>
      <c r="E21" s="47">
        <v>2252</v>
      </c>
      <c r="F21" s="47">
        <v>1825</v>
      </c>
      <c r="G21" s="47">
        <v>6698</v>
      </c>
      <c r="H21" s="47">
        <v>2381</v>
      </c>
      <c r="I21" s="47">
        <v>14372</v>
      </c>
      <c r="J21" s="47">
        <v>3123</v>
      </c>
      <c r="K21" s="47">
        <v>1321</v>
      </c>
      <c r="L21" s="47">
        <v>498</v>
      </c>
      <c r="M21" s="47">
        <f t="shared" si="0"/>
        <v>341</v>
      </c>
      <c r="N21" s="47">
        <f t="shared" si="1"/>
        <v>34</v>
      </c>
      <c r="O21" s="16" t="s">
        <v>31</v>
      </c>
      <c r="P21" s="16"/>
      <c r="Q21" s="16"/>
      <c r="R21" s="16"/>
      <c r="S21" s="16"/>
    </row>
    <row r="22" spans="1:19" ht="12.75">
      <c r="A22" s="44">
        <v>16</v>
      </c>
      <c r="B22" s="47" t="s">
        <v>99</v>
      </c>
      <c r="C22" s="47">
        <f>'TABLE-23'!M22</f>
        <v>8499</v>
      </c>
      <c r="D22" s="47">
        <f>'TABLE-23'!N22</f>
        <v>993</v>
      </c>
      <c r="E22" s="47">
        <v>1101</v>
      </c>
      <c r="F22" s="47">
        <v>376</v>
      </c>
      <c r="G22" s="47">
        <v>3107</v>
      </c>
      <c r="H22" s="47">
        <v>186</v>
      </c>
      <c r="I22" s="47">
        <v>3926</v>
      </c>
      <c r="J22" s="47">
        <v>108</v>
      </c>
      <c r="K22" s="47">
        <v>365</v>
      </c>
      <c r="L22" s="47">
        <v>317</v>
      </c>
      <c r="M22" s="47">
        <f t="shared" si="0"/>
        <v>0</v>
      </c>
      <c r="N22" s="47">
        <f t="shared" si="1"/>
        <v>6</v>
      </c>
      <c r="O22" s="16"/>
      <c r="Q22" s="16"/>
      <c r="R22" s="16"/>
      <c r="S22" s="16"/>
    </row>
    <row r="23" spans="1:19" ht="12.75">
      <c r="A23" s="44">
        <v>17</v>
      </c>
      <c r="B23" s="47" t="s">
        <v>20</v>
      </c>
      <c r="C23" s="47">
        <f>'TABLE-23'!M23</f>
        <v>24640</v>
      </c>
      <c r="D23" s="47">
        <f>'TABLE-23'!N23</f>
        <v>3963</v>
      </c>
      <c r="E23" s="47">
        <v>5225</v>
      </c>
      <c r="F23" s="47">
        <v>1353</v>
      </c>
      <c r="G23" s="47">
        <v>9856</v>
      </c>
      <c r="H23" s="47">
        <v>1491</v>
      </c>
      <c r="I23" s="47">
        <v>5349</v>
      </c>
      <c r="J23" s="47">
        <v>528</v>
      </c>
      <c r="K23" s="47">
        <v>3659</v>
      </c>
      <c r="L23" s="47">
        <v>556</v>
      </c>
      <c r="M23" s="47">
        <f t="shared" si="0"/>
        <v>551</v>
      </c>
      <c r="N23" s="47">
        <f t="shared" si="1"/>
        <v>35</v>
      </c>
      <c r="O23" s="16"/>
      <c r="P23" s="16"/>
      <c r="Q23" s="16"/>
      <c r="R23" s="16"/>
      <c r="S23" s="16"/>
    </row>
    <row r="24" spans="1:19" ht="12.75">
      <c r="A24" s="44">
        <v>18</v>
      </c>
      <c r="B24" s="47" t="s">
        <v>21</v>
      </c>
      <c r="C24" s="47">
        <f>'TABLE-23'!M24</f>
        <v>25512</v>
      </c>
      <c r="D24" s="47">
        <f>'TABLE-23'!N24</f>
        <v>10485</v>
      </c>
      <c r="E24" s="47">
        <v>645</v>
      </c>
      <c r="F24" s="47">
        <v>354</v>
      </c>
      <c r="G24" s="47">
        <v>5522</v>
      </c>
      <c r="H24" s="47">
        <v>6907</v>
      </c>
      <c r="I24" s="47">
        <v>3442</v>
      </c>
      <c r="J24" s="47">
        <v>2496</v>
      </c>
      <c r="K24" s="47">
        <v>22</v>
      </c>
      <c r="L24" s="47">
        <v>130</v>
      </c>
      <c r="M24" s="47">
        <f t="shared" si="0"/>
        <v>15881</v>
      </c>
      <c r="N24" s="47">
        <f t="shared" si="1"/>
        <v>598</v>
      </c>
      <c r="O24" s="16"/>
      <c r="P24" s="16"/>
      <c r="Q24" s="16"/>
      <c r="R24" s="16"/>
      <c r="S24" s="16"/>
    </row>
    <row r="25" spans="1:19" ht="12.75">
      <c r="A25" s="44">
        <v>19</v>
      </c>
      <c r="B25" s="47" t="s">
        <v>19</v>
      </c>
      <c r="C25" s="47">
        <f>'TABLE-23'!M25</f>
        <v>614</v>
      </c>
      <c r="D25" s="47">
        <f>'TABLE-23'!N25</f>
        <v>144</v>
      </c>
      <c r="E25" s="47">
        <v>0</v>
      </c>
      <c r="F25" s="47">
        <v>0</v>
      </c>
      <c r="G25" s="47">
        <v>17</v>
      </c>
      <c r="H25" s="47">
        <v>23</v>
      </c>
      <c r="I25" s="47">
        <v>50</v>
      </c>
      <c r="J25" s="47">
        <v>7</v>
      </c>
      <c r="K25" s="47">
        <v>149</v>
      </c>
      <c r="L25" s="47">
        <v>51</v>
      </c>
      <c r="M25" s="47">
        <f t="shared" si="0"/>
        <v>398</v>
      </c>
      <c r="N25" s="47">
        <f t="shared" si="1"/>
        <v>63</v>
      </c>
      <c r="O25" s="16"/>
      <c r="P25" s="16"/>
      <c r="Q25" s="16"/>
      <c r="R25" s="16"/>
      <c r="S25" s="16"/>
    </row>
    <row r="26" spans="1:19" ht="12.75">
      <c r="A26" s="44">
        <v>20</v>
      </c>
      <c r="B26" s="47" t="s">
        <v>118</v>
      </c>
      <c r="C26" s="47">
        <f>'TABLE-23'!M26</f>
        <v>0</v>
      </c>
      <c r="D26" s="47">
        <f>'TABLE-23'!N26</f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f t="shared" si="0"/>
        <v>0</v>
      </c>
      <c r="N26" s="47">
        <f t="shared" si="1"/>
        <v>0</v>
      </c>
      <c r="O26" s="16"/>
      <c r="P26" s="16"/>
      <c r="Q26" s="16"/>
      <c r="R26" s="16"/>
      <c r="S26" s="16"/>
    </row>
    <row r="27" spans="1:19" s="178" customFormat="1" ht="14.25">
      <c r="A27" s="151"/>
      <c r="B27" s="126" t="s">
        <v>210</v>
      </c>
      <c r="C27" s="126">
        <f>SUM(C7:C26)</f>
        <v>381577</v>
      </c>
      <c r="D27" s="126">
        <f>SUM(D7:D26)</f>
        <v>84779</v>
      </c>
      <c r="E27" s="126">
        <f aca="true" t="shared" si="2" ref="E27:N27">SUM(E7:E26)</f>
        <v>33616</v>
      </c>
      <c r="F27" s="126">
        <f t="shared" si="2"/>
        <v>19222</v>
      </c>
      <c r="G27" s="126">
        <f t="shared" si="2"/>
        <v>82484</v>
      </c>
      <c r="H27" s="126">
        <f t="shared" si="2"/>
        <v>27054</v>
      </c>
      <c r="I27" s="126">
        <f t="shared" si="2"/>
        <v>62907</v>
      </c>
      <c r="J27" s="126">
        <f t="shared" si="2"/>
        <v>14797</v>
      </c>
      <c r="K27" s="126">
        <f t="shared" si="2"/>
        <v>42687</v>
      </c>
      <c r="L27" s="126">
        <f t="shared" si="2"/>
        <v>9348</v>
      </c>
      <c r="M27" s="126">
        <f t="shared" si="2"/>
        <v>159883</v>
      </c>
      <c r="N27" s="126">
        <f t="shared" si="2"/>
        <v>14358</v>
      </c>
      <c r="O27" s="158"/>
      <c r="P27" s="158"/>
      <c r="Q27" s="158"/>
      <c r="R27" s="158"/>
      <c r="S27" s="158"/>
    </row>
    <row r="28" spans="1:19" ht="12.75">
      <c r="A28" s="44">
        <v>21</v>
      </c>
      <c r="B28" s="47" t="s">
        <v>23</v>
      </c>
      <c r="C28" s="47">
        <f>'TABLE-23'!M28</f>
        <v>247</v>
      </c>
      <c r="D28" s="47">
        <f>'TABLE-23'!N28</f>
        <v>85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f t="shared" si="0"/>
        <v>247</v>
      </c>
      <c r="N28" s="47">
        <f t="shared" si="1"/>
        <v>85</v>
      </c>
      <c r="O28" s="16"/>
      <c r="P28" s="16"/>
      <c r="Q28" s="16"/>
      <c r="R28" s="16"/>
      <c r="S28" s="16"/>
    </row>
    <row r="29" spans="1:19" ht="12.75">
      <c r="A29" s="44">
        <v>22</v>
      </c>
      <c r="B29" s="47" t="s">
        <v>245</v>
      </c>
      <c r="C29" s="47">
        <f>'TABLE-23'!M29</f>
        <v>138</v>
      </c>
      <c r="D29" s="47">
        <f>'TABLE-23'!N29</f>
        <v>39</v>
      </c>
      <c r="E29" s="47">
        <v>15</v>
      </c>
      <c r="F29" s="47">
        <v>6</v>
      </c>
      <c r="G29" s="47">
        <v>5</v>
      </c>
      <c r="H29" s="47">
        <v>24</v>
      </c>
      <c r="I29" s="47">
        <v>0</v>
      </c>
      <c r="J29" s="47">
        <v>0</v>
      </c>
      <c r="K29" s="47">
        <v>25</v>
      </c>
      <c r="L29" s="47">
        <v>14</v>
      </c>
      <c r="M29" s="47">
        <f t="shared" si="0"/>
        <v>93</v>
      </c>
      <c r="N29" s="47">
        <f t="shared" si="1"/>
        <v>-5</v>
      </c>
      <c r="O29" s="16"/>
      <c r="P29" s="16"/>
      <c r="Q29" s="16"/>
      <c r="R29" s="16"/>
      <c r="S29" s="16"/>
    </row>
    <row r="30" spans="1:19" ht="12.75">
      <c r="A30" s="44">
        <v>23</v>
      </c>
      <c r="B30" s="47" t="s">
        <v>160</v>
      </c>
      <c r="C30" s="47">
        <f>'TABLE-23'!M30</f>
        <v>505</v>
      </c>
      <c r="D30" s="47">
        <f>'TABLE-23'!N30</f>
        <v>214</v>
      </c>
      <c r="E30" s="47">
        <v>56</v>
      </c>
      <c r="F30" s="47">
        <v>12</v>
      </c>
      <c r="G30" s="47">
        <v>137</v>
      </c>
      <c r="H30" s="47">
        <v>66</v>
      </c>
      <c r="I30" s="47">
        <v>105</v>
      </c>
      <c r="J30" s="47">
        <v>52</v>
      </c>
      <c r="K30" s="47">
        <v>17</v>
      </c>
      <c r="L30" s="47">
        <v>26</v>
      </c>
      <c r="M30" s="47">
        <f t="shared" si="0"/>
        <v>190</v>
      </c>
      <c r="N30" s="47">
        <f t="shared" si="1"/>
        <v>58</v>
      </c>
      <c r="O30" s="16"/>
      <c r="P30" s="16"/>
      <c r="Q30" s="16"/>
      <c r="R30" s="16"/>
      <c r="S30" s="16"/>
    </row>
    <row r="31" spans="1:19" ht="12.75">
      <c r="A31" s="44">
        <v>24</v>
      </c>
      <c r="B31" s="47" t="s">
        <v>22</v>
      </c>
      <c r="C31" s="47">
        <f>'TABLE-23'!M31</f>
        <v>83</v>
      </c>
      <c r="D31" s="47">
        <f>'TABLE-23'!N31</f>
        <v>24</v>
      </c>
      <c r="E31" s="47">
        <v>10</v>
      </c>
      <c r="F31" s="47">
        <v>5</v>
      </c>
      <c r="G31" s="47">
        <v>50</v>
      </c>
      <c r="H31" s="47">
        <v>13</v>
      </c>
      <c r="I31" s="47">
        <v>10</v>
      </c>
      <c r="J31" s="47">
        <v>2</v>
      </c>
      <c r="K31" s="47">
        <v>9</v>
      </c>
      <c r="L31" s="47">
        <v>2</v>
      </c>
      <c r="M31" s="47">
        <f t="shared" si="0"/>
        <v>4</v>
      </c>
      <c r="N31" s="47">
        <f t="shared" si="1"/>
        <v>2</v>
      </c>
      <c r="O31" s="16"/>
      <c r="P31" s="16"/>
      <c r="Q31" s="16"/>
      <c r="R31" s="16"/>
      <c r="S31" s="16"/>
    </row>
    <row r="32" spans="1:19" ht="12.75">
      <c r="A32" s="44">
        <v>25</v>
      </c>
      <c r="B32" s="47" t="s">
        <v>133</v>
      </c>
      <c r="C32" s="47">
        <f>'TABLE-23'!M32</f>
        <v>477</v>
      </c>
      <c r="D32" s="47">
        <f>'TABLE-23'!N32</f>
        <v>69</v>
      </c>
      <c r="E32" s="47">
        <v>0</v>
      </c>
      <c r="F32" s="47">
        <v>0</v>
      </c>
      <c r="G32" s="47">
        <v>51</v>
      </c>
      <c r="H32" s="47">
        <v>36</v>
      </c>
      <c r="I32" s="47">
        <v>25</v>
      </c>
      <c r="J32" s="47">
        <v>23</v>
      </c>
      <c r="K32" s="47">
        <v>396</v>
      </c>
      <c r="L32" s="47">
        <v>8</v>
      </c>
      <c r="M32" s="47">
        <f t="shared" si="0"/>
        <v>5</v>
      </c>
      <c r="N32" s="47">
        <f t="shared" si="1"/>
        <v>2</v>
      </c>
      <c r="O32" s="16"/>
      <c r="P32" s="16"/>
      <c r="Q32" s="16"/>
      <c r="R32" s="16"/>
      <c r="S32" s="16"/>
    </row>
    <row r="33" spans="1:19" ht="12.75">
      <c r="A33" s="44">
        <v>26</v>
      </c>
      <c r="B33" s="47" t="s">
        <v>18</v>
      </c>
      <c r="C33" s="47">
        <f>'TABLE-23'!M33</f>
        <v>306103</v>
      </c>
      <c r="D33" s="47">
        <f>'TABLE-23'!N33</f>
        <v>88645</v>
      </c>
      <c r="E33" s="47">
        <v>99442</v>
      </c>
      <c r="F33" s="47">
        <v>28075</v>
      </c>
      <c r="G33" s="47">
        <v>79531</v>
      </c>
      <c r="H33" s="47">
        <v>18221</v>
      </c>
      <c r="I33" s="47">
        <v>56248</v>
      </c>
      <c r="J33" s="47">
        <v>14034</v>
      </c>
      <c r="K33" s="47">
        <v>22166</v>
      </c>
      <c r="L33" s="47">
        <v>4439</v>
      </c>
      <c r="M33" s="47">
        <f t="shared" si="0"/>
        <v>48716</v>
      </c>
      <c r="N33" s="47">
        <f t="shared" si="1"/>
        <v>23876</v>
      </c>
      <c r="O33" s="16"/>
      <c r="P33" s="16"/>
      <c r="Q33" s="16"/>
      <c r="R33" s="16"/>
      <c r="S33" s="16"/>
    </row>
    <row r="34" spans="1:19" s="178" customFormat="1" ht="14.25">
      <c r="A34" s="151"/>
      <c r="B34" s="126" t="s">
        <v>212</v>
      </c>
      <c r="C34" s="126">
        <f aca="true" t="shared" si="3" ref="C34:N34">SUM(C28:C33)</f>
        <v>307553</v>
      </c>
      <c r="D34" s="126">
        <f t="shared" si="3"/>
        <v>89076</v>
      </c>
      <c r="E34" s="126">
        <f t="shared" si="3"/>
        <v>99523</v>
      </c>
      <c r="F34" s="126">
        <f t="shared" si="3"/>
        <v>28098</v>
      </c>
      <c r="G34" s="126">
        <f t="shared" si="3"/>
        <v>79774</v>
      </c>
      <c r="H34" s="126">
        <f t="shared" si="3"/>
        <v>18360</v>
      </c>
      <c r="I34" s="126">
        <f t="shared" si="3"/>
        <v>56388</v>
      </c>
      <c r="J34" s="126">
        <f t="shared" si="3"/>
        <v>14111</v>
      </c>
      <c r="K34" s="126">
        <f t="shared" si="3"/>
        <v>22613</v>
      </c>
      <c r="L34" s="126">
        <f t="shared" si="3"/>
        <v>4489</v>
      </c>
      <c r="M34" s="126">
        <f t="shared" si="3"/>
        <v>49255</v>
      </c>
      <c r="N34" s="126">
        <f t="shared" si="3"/>
        <v>24018</v>
      </c>
      <c r="O34" s="158"/>
      <c r="P34" s="158"/>
      <c r="Q34" s="158"/>
      <c r="R34" s="158"/>
      <c r="S34" s="158"/>
    </row>
    <row r="35" spans="1:19" ht="12.75">
      <c r="A35" s="44">
        <v>27</v>
      </c>
      <c r="B35" s="47" t="s">
        <v>214</v>
      </c>
      <c r="C35" s="47">
        <f>'TABLE-23'!M35</f>
        <v>0</v>
      </c>
      <c r="D35" s="47">
        <f>'TABLE-23'!N35</f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f t="shared" si="0"/>
        <v>0</v>
      </c>
      <c r="N35" s="47">
        <f t="shared" si="1"/>
        <v>0</v>
      </c>
      <c r="O35" s="16"/>
      <c r="P35" s="16"/>
      <c r="Q35" s="16"/>
      <c r="R35" s="16"/>
      <c r="S35" s="16"/>
    </row>
    <row r="36" spans="1:19" ht="12.75">
      <c r="A36" s="44">
        <v>28</v>
      </c>
      <c r="B36" s="47" t="s">
        <v>205</v>
      </c>
      <c r="C36" s="47">
        <f>'TABLE-23'!M36</f>
        <v>1016</v>
      </c>
      <c r="D36" s="47">
        <f>'TABLE-23'!N36</f>
        <v>459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f t="shared" si="0"/>
        <v>1016</v>
      </c>
      <c r="N36" s="47">
        <f t="shared" si="1"/>
        <v>459</v>
      </c>
      <c r="O36" s="16"/>
      <c r="P36" s="16"/>
      <c r="Q36" s="16"/>
      <c r="R36" s="16"/>
      <c r="S36" s="16"/>
    </row>
    <row r="37" spans="1:19" ht="12.75">
      <c r="A37" s="44">
        <v>29</v>
      </c>
      <c r="B37" s="47" t="s">
        <v>206</v>
      </c>
      <c r="C37" s="47">
        <f>'TABLE-23'!M37</f>
        <v>0</v>
      </c>
      <c r="D37" s="47">
        <f>'TABLE-23'!N37</f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f t="shared" si="0"/>
        <v>0</v>
      </c>
      <c r="N37" s="47">
        <f t="shared" si="1"/>
        <v>0</v>
      </c>
      <c r="O37" s="16"/>
      <c r="P37" s="16"/>
      <c r="Q37" s="16"/>
      <c r="R37" s="16"/>
      <c r="S37" s="16"/>
    </row>
    <row r="38" spans="1:19" ht="12.75">
      <c r="A38" s="44">
        <v>30</v>
      </c>
      <c r="B38" s="47" t="s">
        <v>207</v>
      </c>
      <c r="C38" s="47">
        <f>'TABLE-23'!M38</f>
        <v>0</v>
      </c>
      <c r="D38" s="47">
        <f>'TABLE-23'!N38</f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f t="shared" si="0"/>
        <v>0</v>
      </c>
      <c r="N38" s="47">
        <f t="shared" si="1"/>
        <v>0</v>
      </c>
      <c r="O38" s="16"/>
      <c r="P38" s="16"/>
      <c r="Q38" s="16"/>
      <c r="R38" s="16"/>
      <c r="S38" s="16"/>
    </row>
    <row r="39" spans="1:19" ht="12.75">
      <c r="A39" s="88">
        <v>31</v>
      </c>
      <c r="B39" s="89" t="s">
        <v>328</v>
      </c>
      <c r="C39" s="47">
        <f>'TABLE-23'!M39</f>
        <v>0</v>
      </c>
      <c r="D39" s="47">
        <f>'TABLE-23'!N39</f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f t="shared" si="0"/>
        <v>0</v>
      </c>
      <c r="N39" s="47">
        <f t="shared" si="1"/>
        <v>0</v>
      </c>
      <c r="O39" s="16"/>
      <c r="P39" s="16"/>
      <c r="Q39" s="16"/>
      <c r="R39" s="16"/>
      <c r="S39" s="16"/>
    </row>
    <row r="40" spans="1:19" ht="12.75">
      <c r="A40" s="44">
        <v>32</v>
      </c>
      <c r="B40" s="47" t="s">
        <v>224</v>
      </c>
      <c r="C40" s="47">
        <f>'TABLE-23'!M40</f>
        <v>5</v>
      </c>
      <c r="D40" s="47">
        <f>'TABLE-23'!N40</f>
        <v>4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5</v>
      </c>
      <c r="L40" s="47">
        <v>4</v>
      </c>
      <c r="M40" s="47">
        <f t="shared" si="0"/>
        <v>0</v>
      </c>
      <c r="N40" s="47">
        <f t="shared" si="1"/>
        <v>0</v>
      </c>
      <c r="O40" s="16"/>
      <c r="P40" s="16"/>
      <c r="Q40" s="16"/>
      <c r="R40" s="16"/>
      <c r="S40" s="16"/>
    </row>
    <row r="41" spans="1:19" ht="12.75">
      <c r="A41" s="44">
        <v>33</v>
      </c>
      <c r="B41" s="47" t="s">
        <v>236</v>
      </c>
      <c r="C41" s="47">
        <f>'TABLE-23'!M41</f>
        <v>31</v>
      </c>
      <c r="D41" s="47">
        <f>'TABLE-23'!N41</f>
        <v>16</v>
      </c>
      <c r="E41" s="47">
        <v>0</v>
      </c>
      <c r="F41" s="47">
        <v>0</v>
      </c>
      <c r="G41" s="47">
        <v>0</v>
      </c>
      <c r="H41" s="47">
        <v>0</v>
      </c>
      <c r="I41" s="47">
        <v>22</v>
      </c>
      <c r="J41" s="47">
        <v>9</v>
      </c>
      <c r="K41" s="47">
        <v>9</v>
      </c>
      <c r="L41" s="47">
        <v>7</v>
      </c>
      <c r="M41" s="47">
        <f t="shared" si="0"/>
        <v>0</v>
      </c>
      <c r="N41" s="47">
        <f t="shared" si="1"/>
        <v>0</v>
      </c>
      <c r="O41" s="16"/>
      <c r="P41" s="16"/>
      <c r="Q41" s="16"/>
      <c r="R41" s="16"/>
      <c r="S41" s="16"/>
    </row>
    <row r="42" spans="1:19" ht="12.75">
      <c r="A42" s="44">
        <v>34</v>
      </c>
      <c r="B42" s="47" t="s">
        <v>24</v>
      </c>
      <c r="C42" s="47">
        <f>'TABLE-23'!M42</f>
        <v>109</v>
      </c>
      <c r="D42" s="47">
        <f>'TABLE-23'!N42</f>
        <v>123</v>
      </c>
      <c r="E42" s="47">
        <v>0</v>
      </c>
      <c r="F42" s="47">
        <v>0</v>
      </c>
      <c r="G42" s="47">
        <v>1</v>
      </c>
      <c r="H42" s="47">
        <v>17</v>
      </c>
      <c r="I42" s="47">
        <v>3</v>
      </c>
      <c r="J42" s="47">
        <v>2</v>
      </c>
      <c r="K42" s="47">
        <v>100</v>
      </c>
      <c r="L42" s="47">
        <v>104</v>
      </c>
      <c r="M42" s="47">
        <f t="shared" si="0"/>
        <v>5</v>
      </c>
      <c r="N42" s="47">
        <f t="shared" si="1"/>
        <v>0</v>
      </c>
      <c r="O42" s="16"/>
      <c r="P42" s="16"/>
      <c r="Q42" s="16"/>
      <c r="R42" s="16"/>
      <c r="S42" s="16"/>
    </row>
    <row r="43" spans="1:19" ht="12.75">
      <c r="A43" s="44">
        <v>35</v>
      </c>
      <c r="B43" s="47" t="s">
        <v>209</v>
      </c>
      <c r="C43" s="47">
        <f>'TABLE-23'!M43</f>
        <v>0</v>
      </c>
      <c r="D43" s="47">
        <f>'TABLE-23'!N43</f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f t="shared" si="0"/>
        <v>0</v>
      </c>
      <c r="N43" s="47">
        <f t="shared" si="1"/>
        <v>0</v>
      </c>
      <c r="O43" s="16"/>
      <c r="P43" s="16"/>
      <c r="Q43" s="16"/>
      <c r="R43" s="16"/>
      <c r="S43" s="16"/>
    </row>
    <row r="44" spans="1:19" ht="12.75">
      <c r="A44" s="44">
        <v>36</v>
      </c>
      <c r="B44" s="47" t="s">
        <v>329</v>
      </c>
      <c r="C44" s="47">
        <f>'TABLE-23'!M44</f>
        <v>0</v>
      </c>
      <c r="D44" s="47">
        <f>'TABLE-23'!N44</f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f>C44-E44-G44-I44-K44</f>
        <v>0</v>
      </c>
      <c r="N44" s="47">
        <f>D44-F44-H44-J44-L44</f>
        <v>0</v>
      </c>
      <c r="O44" s="16"/>
      <c r="P44" s="16"/>
      <c r="Q44" s="16"/>
      <c r="R44" s="16"/>
      <c r="S44" s="16"/>
    </row>
    <row r="45" spans="1:19" ht="12.75">
      <c r="A45" s="44">
        <v>37</v>
      </c>
      <c r="B45" s="47" t="s">
        <v>331</v>
      </c>
      <c r="C45" s="47">
        <f>'TABLE-23'!M45</f>
        <v>202</v>
      </c>
      <c r="D45" s="47">
        <f>'TABLE-23'!N45</f>
        <v>548</v>
      </c>
      <c r="E45" s="47">
        <v>151</v>
      </c>
      <c r="F45" s="47">
        <v>450</v>
      </c>
      <c r="G45" s="47">
        <v>21</v>
      </c>
      <c r="H45" s="47">
        <v>31</v>
      </c>
      <c r="I45" s="47">
        <v>0</v>
      </c>
      <c r="J45" s="47">
        <v>0</v>
      </c>
      <c r="K45" s="47">
        <v>0</v>
      </c>
      <c r="L45" s="47">
        <v>0</v>
      </c>
      <c r="M45" s="47">
        <f t="shared" si="0"/>
        <v>30</v>
      </c>
      <c r="N45" s="47">
        <f t="shared" si="1"/>
        <v>67</v>
      </c>
      <c r="O45" s="16"/>
      <c r="P45" s="16"/>
      <c r="Q45" s="16"/>
      <c r="R45" s="16"/>
      <c r="S45" s="16"/>
    </row>
    <row r="46" spans="1:19" s="178" customFormat="1" ht="14.25">
      <c r="A46" s="151"/>
      <c r="B46" s="126" t="s">
        <v>211</v>
      </c>
      <c r="C46" s="126">
        <f aca="true" t="shared" si="4" ref="C46:N46">SUM(C35:C45)</f>
        <v>1363</v>
      </c>
      <c r="D46" s="126">
        <f t="shared" si="4"/>
        <v>1150</v>
      </c>
      <c r="E46" s="126">
        <f t="shared" si="4"/>
        <v>151</v>
      </c>
      <c r="F46" s="126">
        <f t="shared" si="4"/>
        <v>450</v>
      </c>
      <c r="G46" s="126">
        <f t="shared" si="4"/>
        <v>22</v>
      </c>
      <c r="H46" s="126">
        <f t="shared" si="4"/>
        <v>48</v>
      </c>
      <c r="I46" s="126">
        <f t="shared" si="4"/>
        <v>25</v>
      </c>
      <c r="J46" s="126">
        <f t="shared" si="4"/>
        <v>11</v>
      </c>
      <c r="K46" s="126">
        <f t="shared" si="4"/>
        <v>114</v>
      </c>
      <c r="L46" s="126">
        <f t="shared" si="4"/>
        <v>115</v>
      </c>
      <c r="M46" s="126">
        <f t="shared" si="4"/>
        <v>1051</v>
      </c>
      <c r="N46" s="126">
        <f t="shared" si="4"/>
        <v>526</v>
      </c>
      <c r="O46" s="158"/>
      <c r="P46" s="158"/>
      <c r="Q46" s="158"/>
      <c r="R46" s="158"/>
      <c r="S46" s="158"/>
    </row>
    <row r="47" spans="1:19" s="178" customFormat="1" ht="14.25">
      <c r="A47" s="151"/>
      <c r="B47" s="152" t="s">
        <v>117</v>
      </c>
      <c r="C47" s="126">
        <f aca="true" t="shared" si="5" ref="C47:N47">C27+C34+C46</f>
        <v>690493</v>
      </c>
      <c r="D47" s="126">
        <f t="shared" si="5"/>
        <v>175005</v>
      </c>
      <c r="E47" s="126">
        <f t="shared" si="5"/>
        <v>133290</v>
      </c>
      <c r="F47" s="126">
        <f t="shared" si="5"/>
        <v>47770</v>
      </c>
      <c r="G47" s="126">
        <f t="shared" si="5"/>
        <v>162280</v>
      </c>
      <c r="H47" s="126">
        <f t="shared" si="5"/>
        <v>45462</v>
      </c>
      <c r="I47" s="126">
        <f t="shared" si="5"/>
        <v>119320</v>
      </c>
      <c r="J47" s="126">
        <f t="shared" si="5"/>
        <v>28919</v>
      </c>
      <c r="K47" s="126">
        <f t="shared" si="5"/>
        <v>65414</v>
      </c>
      <c r="L47" s="126">
        <f t="shared" si="5"/>
        <v>13952</v>
      </c>
      <c r="M47" s="126">
        <f t="shared" si="5"/>
        <v>210189</v>
      </c>
      <c r="N47" s="126">
        <f t="shared" si="5"/>
        <v>38902</v>
      </c>
      <c r="P47" s="157"/>
      <c r="Q47" s="158"/>
      <c r="R47" s="158"/>
      <c r="S47" s="158"/>
    </row>
    <row r="48" spans="1:14" ht="18" customHeight="1">
      <c r="A48" s="149"/>
      <c r="B48" s="149"/>
      <c r="C48" s="29"/>
      <c r="D48" s="29"/>
      <c r="E48" s="55"/>
      <c r="F48" s="55"/>
      <c r="G48" s="55"/>
      <c r="H48" s="55"/>
      <c r="I48" s="55"/>
      <c r="J48" s="55"/>
      <c r="K48" s="55"/>
      <c r="L48" s="55"/>
      <c r="M48" s="56"/>
      <c r="N48" s="56"/>
    </row>
    <row r="49" spans="1:14" ht="18" customHeight="1">
      <c r="A49" s="81"/>
      <c r="B49" s="81"/>
      <c r="C49" s="29"/>
      <c r="D49" s="55"/>
      <c r="E49" s="55"/>
      <c r="F49" s="55"/>
      <c r="G49" s="55"/>
      <c r="H49" s="55"/>
      <c r="I49" s="56"/>
      <c r="J49" s="55"/>
      <c r="K49" s="55"/>
      <c r="L49" s="55"/>
      <c r="M49" s="55"/>
      <c r="N49" s="55"/>
    </row>
    <row r="50" spans="1:14" ht="15" customHeight="1">
      <c r="A50" s="81"/>
      <c r="B50" s="81"/>
      <c r="C50" s="29"/>
      <c r="D50" s="55"/>
      <c r="E50" s="55"/>
      <c r="F50" s="55"/>
      <c r="G50" s="56"/>
      <c r="H50" s="56"/>
      <c r="I50" s="56"/>
      <c r="J50" s="55"/>
      <c r="K50" s="55"/>
      <c r="L50" s="55"/>
      <c r="M50" s="56"/>
      <c r="N50" s="56"/>
    </row>
    <row r="51" spans="1:14" ht="12.75" customHeight="1">
      <c r="A51" s="150" t="s">
        <v>4</v>
      </c>
      <c r="B51" s="150" t="s">
        <v>5</v>
      </c>
      <c r="C51" s="518" t="s">
        <v>178</v>
      </c>
      <c r="D51" s="519"/>
      <c r="E51" s="475" t="s">
        <v>177</v>
      </c>
      <c r="F51" s="476"/>
      <c r="G51" s="476"/>
      <c r="H51" s="476"/>
      <c r="I51" s="476"/>
      <c r="J51" s="476"/>
      <c r="K51" s="476"/>
      <c r="L51" s="476"/>
      <c r="M51" s="476"/>
      <c r="N51" s="477"/>
    </row>
    <row r="52" spans="1:14" ht="12.75">
      <c r="A52" s="216" t="s">
        <v>6</v>
      </c>
      <c r="B52" s="216"/>
      <c r="C52" s="522"/>
      <c r="D52" s="523"/>
      <c r="E52" s="103" t="s">
        <v>120</v>
      </c>
      <c r="F52" s="104"/>
      <c r="G52" s="103" t="s">
        <v>122</v>
      </c>
      <c r="H52" s="104"/>
      <c r="I52" s="103" t="s">
        <v>121</v>
      </c>
      <c r="J52" s="104"/>
      <c r="K52" s="103" t="s">
        <v>170</v>
      </c>
      <c r="L52" s="104"/>
      <c r="M52" s="103" t="s">
        <v>171</v>
      </c>
      <c r="N52" s="104"/>
    </row>
    <row r="53" spans="1:14" ht="12.75">
      <c r="A53" s="142"/>
      <c r="B53" s="142"/>
      <c r="C53" s="102" t="s">
        <v>52</v>
      </c>
      <c r="D53" s="102" t="s">
        <v>58</v>
      </c>
      <c r="E53" s="102" t="s">
        <v>52</v>
      </c>
      <c r="F53" s="102" t="s">
        <v>58</v>
      </c>
      <c r="G53" s="102" t="s">
        <v>52</v>
      </c>
      <c r="H53" s="102" t="s">
        <v>58</v>
      </c>
      <c r="I53" s="102" t="s">
        <v>52</v>
      </c>
      <c r="J53" s="102" t="s">
        <v>58</v>
      </c>
      <c r="K53" s="102" t="s">
        <v>52</v>
      </c>
      <c r="L53" s="102" t="s">
        <v>58</v>
      </c>
      <c r="M53" s="102" t="s">
        <v>52</v>
      </c>
      <c r="N53" s="102" t="s">
        <v>58</v>
      </c>
    </row>
    <row r="54" spans="1:19" ht="15" customHeight="1">
      <c r="A54" s="44">
        <v>38</v>
      </c>
      <c r="B54" s="47" t="s">
        <v>73</v>
      </c>
      <c r="C54" s="47">
        <f>'TABLE-23'!M54</f>
        <v>21594</v>
      </c>
      <c r="D54" s="47">
        <f>'TABLE-23'!N54</f>
        <v>1811</v>
      </c>
      <c r="E54" s="47">
        <v>488</v>
      </c>
      <c r="F54" s="47">
        <v>432</v>
      </c>
      <c r="G54" s="47">
        <v>306</v>
      </c>
      <c r="H54" s="47">
        <v>119</v>
      </c>
      <c r="I54" s="47">
        <v>681</v>
      </c>
      <c r="J54" s="47">
        <v>179</v>
      </c>
      <c r="K54" s="47">
        <v>0</v>
      </c>
      <c r="L54" s="47">
        <v>0</v>
      </c>
      <c r="M54" s="47">
        <f aca="true" t="shared" si="6" ref="M54:N61">C54-E54-G54-I54-K54</f>
        <v>20119</v>
      </c>
      <c r="N54" s="47">
        <f t="shared" si="6"/>
        <v>1081</v>
      </c>
      <c r="O54" s="16"/>
      <c r="Q54" s="16"/>
      <c r="R54" s="16"/>
      <c r="S54" s="16"/>
    </row>
    <row r="55" spans="1:19" ht="15" customHeight="1">
      <c r="A55" s="44">
        <v>39</v>
      </c>
      <c r="B55" s="47" t="s">
        <v>250</v>
      </c>
      <c r="C55" s="47">
        <f>'TABLE-23'!M55</f>
        <v>72200</v>
      </c>
      <c r="D55" s="47">
        <f>'TABLE-23'!N55</f>
        <v>3746</v>
      </c>
      <c r="E55" s="47">
        <v>8573</v>
      </c>
      <c r="F55" s="47">
        <v>724</v>
      </c>
      <c r="G55" s="47">
        <v>13597</v>
      </c>
      <c r="H55" s="47">
        <v>1187</v>
      </c>
      <c r="I55" s="47">
        <v>10215</v>
      </c>
      <c r="J55" s="47">
        <v>807</v>
      </c>
      <c r="K55" s="47">
        <v>22576</v>
      </c>
      <c r="L55" s="47">
        <v>868</v>
      </c>
      <c r="M55" s="47">
        <f t="shared" si="6"/>
        <v>17239</v>
      </c>
      <c r="N55" s="47">
        <f t="shared" si="6"/>
        <v>160</v>
      </c>
      <c r="O55" s="16"/>
      <c r="Q55" s="16"/>
      <c r="R55" s="16"/>
      <c r="S55" s="16"/>
    </row>
    <row r="56" spans="1:19" ht="15" customHeight="1">
      <c r="A56" s="44">
        <v>40</v>
      </c>
      <c r="B56" s="47" t="s">
        <v>28</v>
      </c>
      <c r="C56" s="47">
        <f>'TABLE-23'!M56</f>
        <v>6701</v>
      </c>
      <c r="D56" s="47">
        <f>'TABLE-23'!N56</f>
        <v>2083</v>
      </c>
      <c r="E56" s="47">
        <v>228</v>
      </c>
      <c r="F56" s="47">
        <v>66</v>
      </c>
      <c r="G56" s="47">
        <v>670</v>
      </c>
      <c r="H56" s="47">
        <v>122</v>
      </c>
      <c r="I56" s="47">
        <v>460</v>
      </c>
      <c r="J56" s="47">
        <v>42</v>
      </c>
      <c r="K56" s="47">
        <v>3912</v>
      </c>
      <c r="L56" s="47">
        <v>421</v>
      </c>
      <c r="M56" s="47">
        <f t="shared" si="6"/>
        <v>1431</v>
      </c>
      <c r="N56" s="47">
        <f t="shared" si="6"/>
        <v>1432</v>
      </c>
      <c r="O56" s="16"/>
      <c r="Q56" s="16"/>
      <c r="R56" s="16"/>
      <c r="S56" s="16"/>
    </row>
    <row r="57" spans="1:19" ht="15" customHeight="1">
      <c r="A57" s="44">
        <v>41</v>
      </c>
      <c r="B57" s="47" t="s">
        <v>217</v>
      </c>
      <c r="C57" s="47">
        <f>'TABLE-23'!M57</f>
        <v>19862</v>
      </c>
      <c r="D57" s="47">
        <f>'TABLE-23'!N57</f>
        <v>2197</v>
      </c>
      <c r="E57" s="47">
        <v>966</v>
      </c>
      <c r="F57" s="47">
        <v>318</v>
      </c>
      <c r="G57" s="47">
        <v>4068</v>
      </c>
      <c r="H57" s="47">
        <v>532</v>
      </c>
      <c r="I57" s="47">
        <v>5978</v>
      </c>
      <c r="J57" s="47">
        <v>485</v>
      </c>
      <c r="K57" s="47">
        <v>7316</v>
      </c>
      <c r="L57" s="47">
        <v>495</v>
      </c>
      <c r="M57" s="47">
        <f t="shared" si="6"/>
        <v>1534</v>
      </c>
      <c r="N57" s="47">
        <f t="shared" si="6"/>
        <v>367</v>
      </c>
      <c r="O57" s="16"/>
      <c r="Q57" s="16"/>
      <c r="R57" s="16"/>
      <c r="S57" s="16"/>
    </row>
    <row r="58" spans="1:19" ht="15" customHeight="1">
      <c r="A58" s="44">
        <v>42</v>
      </c>
      <c r="B58" s="47" t="s">
        <v>27</v>
      </c>
      <c r="C58" s="47">
        <f>'TABLE-23'!M58</f>
        <v>26962</v>
      </c>
      <c r="D58" s="47">
        <f>'TABLE-23'!N58</f>
        <v>2693</v>
      </c>
      <c r="E58" s="47">
        <v>146</v>
      </c>
      <c r="F58" s="47">
        <v>56</v>
      </c>
      <c r="G58" s="47">
        <v>2529</v>
      </c>
      <c r="H58" s="47">
        <v>423</v>
      </c>
      <c r="I58" s="47">
        <v>7643</v>
      </c>
      <c r="J58" s="47">
        <v>590</v>
      </c>
      <c r="K58" s="47">
        <v>16122</v>
      </c>
      <c r="L58" s="47">
        <v>1322</v>
      </c>
      <c r="M58" s="47">
        <f t="shared" si="6"/>
        <v>522</v>
      </c>
      <c r="N58" s="47">
        <f t="shared" si="6"/>
        <v>302</v>
      </c>
      <c r="O58" s="16"/>
      <c r="Q58" s="16"/>
      <c r="R58" s="16"/>
      <c r="S58" s="16"/>
    </row>
    <row r="59" spans="1:19" ht="15" customHeight="1">
      <c r="A59" s="44">
        <v>43</v>
      </c>
      <c r="B59" s="47" t="s">
        <v>344</v>
      </c>
      <c r="C59" s="47">
        <f>'TABLE-23'!M59</f>
        <v>41891</v>
      </c>
      <c r="D59" s="47">
        <f>'TABLE-23'!N59</f>
        <v>7543</v>
      </c>
      <c r="E59" s="47">
        <v>2791</v>
      </c>
      <c r="F59" s="47">
        <v>982</v>
      </c>
      <c r="G59" s="47">
        <v>7985</v>
      </c>
      <c r="H59" s="47">
        <v>1978</v>
      </c>
      <c r="I59" s="47">
        <v>20661</v>
      </c>
      <c r="J59" s="47">
        <v>3712</v>
      </c>
      <c r="K59" s="47">
        <v>6359</v>
      </c>
      <c r="L59" s="47">
        <v>455</v>
      </c>
      <c r="M59" s="47">
        <f t="shared" si="6"/>
        <v>4095</v>
      </c>
      <c r="N59" s="47">
        <f t="shared" si="6"/>
        <v>416</v>
      </c>
      <c r="O59" s="16"/>
      <c r="Q59" s="16"/>
      <c r="R59" s="16"/>
      <c r="S59" s="16"/>
    </row>
    <row r="60" spans="1:19" ht="15" customHeight="1">
      <c r="A60" s="44">
        <v>44</v>
      </c>
      <c r="B60" s="47" t="s">
        <v>25</v>
      </c>
      <c r="C60" s="47">
        <f>'TABLE-23'!M60</f>
        <v>11511</v>
      </c>
      <c r="D60" s="47">
        <f>'TABLE-23'!N60</f>
        <v>823</v>
      </c>
      <c r="E60" s="47">
        <v>0</v>
      </c>
      <c r="F60" s="47">
        <v>0</v>
      </c>
      <c r="G60" s="47">
        <v>67</v>
      </c>
      <c r="H60" s="47">
        <v>30</v>
      </c>
      <c r="I60" s="47">
        <v>4132</v>
      </c>
      <c r="J60" s="47">
        <v>243</v>
      </c>
      <c r="K60" s="47">
        <v>6590</v>
      </c>
      <c r="L60" s="47">
        <v>427</v>
      </c>
      <c r="M60" s="47">
        <f t="shared" si="6"/>
        <v>722</v>
      </c>
      <c r="N60" s="47">
        <f t="shared" si="6"/>
        <v>123</v>
      </c>
      <c r="O60" s="16" t="s">
        <v>31</v>
      </c>
      <c r="Q60" s="16"/>
      <c r="R60" s="16"/>
      <c r="S60" s="16"/>
    </row>
    <row r="61" spans="1:19" ht="15" customHeight="1">
      <c r="A61" s="44">
        <v>45</v>
      </c>
      <c r="B61" s="47" t="s">
        <v>26</v>
      </c>
      <c r="C61" s="47">
        <f>'TABLE-23'!M61</f>
        <v>5787</v>
      </c>
      <c r="D61" s="47">
        <f>'TABLE-23'!N61</f>
        <v>523</v>
      </c>
      <c r="E61" s="47">
        <v>25</v>
      </c>
      <c r="F61" s="47">
        <v>70</v>
      </c>
      <c r="G61" s="47">
        <v>482</v>
      </c>
      <c r="H61" s="47">
        <v>38</v>
      </c>
      <c r="I61" s="47">
        <v>0</v>
      </c>
      <c r="J61" s="47">
        <v>0</v>
      </c>
      <c r="K61" s="47">
        <v>5280</v>
      </c>
      <c r="L61" s="47">
        <v>415</v>
      </c>
      <c r="M61" s="47">
        <f t="shared" si="6"/>
        <v>0</v>
      </c>
      <c r="N61" s="47">
        <f t="shared" si="6"/>
        <v>0</v>
      </c>
      <c r="O61" s="16"/>
      <c r="Q61" s="16"/>
      <c r="R61" s="16"/>
      <c r="S61" s="16"/>
    </row>
    <row r="62" spans="1:19" s="178" customFormat="1" ht="15" customHeight="1">
      <c r="A62" s="44"/>
      <c r="B62" s="152" t="s">
        <v>117</v>
      </c>
      <c r="C62" s="126">
        <f>'TABLE-23'!M62</f>
        <v>206508</v>
      </c>
      <c r="D62" s="126">
        <f>'TABLE-23'!N62</f>
        <v>21419</v>
      </c>
      <c r="E62" s="126">
        <f aca="true" t="shared" si="7" ref="E62:N62">SUM(E54:E61)</f>
        <v>13217</v>
      </c>
      <c r="F62" s="126">
        <f t="shared" si="7"/>
        <v>2648</v>
      </c>
      <c r="G62" s="126">
        <f t="shared" si="7"/>
        <v>29704</v>
      </c>
      <c r="H62" s="126">
        <f t="shared" si="7"/>
        <v>4429</v>
      </c>
      <c r="I62" s="126">
        <f t="shared" si="7"/>
        <v>49770</v>
      </c>
      <c r="J62" s="126">
        <f t="shared" si="7"/>
        <v>6058</v>
      </c>
      <c r="K62" s="126">
        <f t="shared" si="7"/>
        <v>68155</v>
      </c>
      <c r="L62" s="126">
        <f t="shared" si="7"/>
        <v>4403</v>
      </c>
      <c r="M62" s="126">
        <f t="shared" si="7"/>
        <v>45662</v>
      </c>
      <c r="N62" s="126">
        <f t="shared" si="7"/>
        <v>3881</v>
      </c>
      <c r="O62" s="158"/>
      <c r="P62" s="157"/>
      <c r="Q62" s="158"/>
      <c r="R62" s="158"/>
      <c r="S62" s="158"/>
    </row>
    <row r="63" spans="1:19" ht="15" customHeight="1">
      <c r="A63" s="44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16"/>
      <c r="Q63" s="16"/>
      <c r="R63" s="16"/>
      <c r="S63" s="16"/>
    </row>
    <row r="64" spans="1:19" ht="15" customHeight="1">
      <c r="A64" s="44">
        <v>46</v>
      </c>
      <c r="B64" s="47" t="s">
        <v>29</v>
      </c>
      <c r="C64" s="47">
        <f>'TABLE-23'!M64</f>
        <v>54915</v>
      </c>
      <c r="D64" s="47">
        <f>'TABLE-23'!N64</f>
        <v>13048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f>C64-E64-G64-I64-K64</f>
        <v>54915</v>
      </c>
      <c r="N64" s="47">
        <f>D64-F64-H64-J64-L64</f>
        <v>13048</v>
      </c>
      <c r="O64" s="16"/>
      <c r="Q64" s="16"/>
      <c r="R64" s="16"/>
      <c r="S64" s="16"/>
    </row>
    <row r="65" spans="1:19" ht="15" customHeight="1">
      <c r="A65" s="44">
        <v>47</v>
      </c>
      <c r="B65" s="47" t="s">
        <v>124</v>
      </c>
      <c r="C65" s="47">
        <f>'TABLE-23'!M65</f>
        <v>0</v>
      </c>
      <c r="D65" s="47">
        <f>'TABLE-23'!N65</f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f>E65-G65-I65-K65</f>
        <v>0</v>
      </c>
      <c r="N65" s="47">
        <f>F65-H65-J65-L65</f>
        <v>0</v>
      </c>
      <c r="O65" s="16"/>
      <c r="Q65" s="16"/>
      <c r="R65" s="16"/>
      <c r="S65" s="16"/>
    </row>
    <row r="66" spans="1:19" s="178" customFormat="1" ht="15" customHeight="1">
      <c r="A66" s="151"/>
      <c r="B66" s="152" t="s">
        <v>117</v>
      </c>
      <c r="C66" s="126">
        <f>SUM(C64:C65)</f>
        <v>54915</v>
      </c>
      <c r="D66" s="126">
        <f>SUM(D64:D65)</f>
        <v>13048</v>
      </c>
      <c r="E66" s="126">
        <f aca="true" t="shared" si="8" ref="E66:J66">SUM(E64:E65)</f>
        <v>0</v>
      </c>
      <c r="F66" s="126">
        <f t="shared" si="8"/>
        <v>0</v>
      </c>
      <c r="G66" s="126">
        <f t="shared" si="8"/>
        <v>0</v>
      </c>
      <c r="H66" s="126">
        <f t="shared" si="8"/>
        <v>0</v>
      </c>
      <c r="I66" s="126">
        <f t="shared" si="8"/>
        <v>0</v>
      </c>
      <c r="J66" s="126">
        <f t="shared" si="8"/>
        <v>0</v>
      </c>
      <c r="K66" s="126">
        <f>SUM(K64:K65)</f>
        <v>0</v>
      </c>
      <c r="L66" s="126">
        <f>SUM(L64:L65)</f>
        <v>0</v>
      </c>
      <c r="M66" s="126">
        <f>SUM(M64:M65)</f>
        <v>54915</v>
      </c>
      <c r="N66" s="126">
        <f>SUM(N64:N65)</f>
        <v>13048</v>
      </c>
      <c r="P66" s="157"/>
      <c r="Q66" s="158"/>
      <c r="R66" s="158"/>
      <c r="S66" s="158"/>
    </row>
    <row r="67" spans="1:19" s="178" customFormat="1" ht="15" customHeight="1">
      <c r="A67" s="151"/>
      <c r="B67" s="152" t="s">
        <v>30</v>
      </c>
      <c r="C67" s="126">
        <f aca="true" t="shared" si="9" ref="C67:N67">C47+C62+C66</f>
        <v>951916</v>
      </c>
      <c r="D67" s="126">
        <f t="shared" si="9"/>
        <v>209472</v>
      </c>
      <c r="E67" s="126">
        <f t="shared" si="9"/>
        <v>146507</v>
      </c>
      <c r="F67" s="126">
        <f t="shared" si="9"/>
        <v>50418</v>
      </c>
      <c r="G67" s="126">
        <f t="shared" si="9"/>
        <v>191984</v>
      </c>
      <c r="H67" s="126">
        <f t="shared" si="9"/>
        <v>49891</v>
      </c>
      <c r="I67" s="126">
        <f t="shared" si="9"/>
        <v>169090</v>
      </c>
      <c r="J67" s="126">
        <f t="shared" si="9"/>
        <v>34977</v>
      </c>
      <c r="K67" s="126">
        <f t="shared" si="9"/>
        <v>133569</v>
      </c>
      <c r="L67" s="126">
        <f t="shared" si="9"/>
        <v>18355</v>
      </c>
      <c r="M67" s="126">
        <f t="shared" si="9"/>
        <v>310766</v>
      </c>
      <c r="N67" s="126">
        <f t="shared" si="9"/>
        <v>55831</v>
      </c>
      <c r="P67" s="157"/>
      <c r="Q67" s="158"/>
      <c r="R67" s="158"/>
      <c r="S67" s="158"/>
    </row>
    <row r="69" ht="12.75">
      <c r="B69" s="82" t="s">
        <v>387</v>
      </c>
    </row>
    <row r="74" ht="12.75">
      <c r="J74" s="16" t="s">
        <v>31</v>
      </c>
    </row>
  </sheetData>
  <sheetProtection/>
  <mergeCells count="4">
    <mergeCell ref="E4:N4"/>
    <mergeCell ref="E51:N51"/>
    <mergeCell ref="C4:D5"/>
    <mergeCell ref="C51:D52"/>
  </mergeCells>
  <printOptions gridLines="1" horizontalCentered="1"/>
  <pageMargins left="0.75" right="0.75" top="0.63" bottom="0.47" header="0.5" footer="0.4"/>
  <pageSetup blackAndWhite="1" horizontalDpi="300" verticalDpi="300" orientation="landscape" paperSize="9" scale="85" r:id="rId2"/>
  <rowBreaks count="1" manualBreakCount="1">
    <brk id="47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100"/>
  <sheetViews>
    <sheetView zoomScalePageLayoutView="0" workbookViewId="0" topLeftCell="A14">
      <selection activeCell="G14" sqref="A1:IV16384"/>
    </sheetView>
  </sheetViews>
  <sheetFormatPr defaultColWidth="9.140625" defaultRowHeight="12.75"/>
  <cols>
    <col min="1" max="1" width="3.7109375" style="82" customWidth="1"/>
    <col min="2" max="2" width="22.140625" style="82" bestFit="1" customWidth="1"/>
    <col min="3" max="3" width="11.8515625" style="16" customWidth="1"/>
    <col min="4" max="4" width="11.28125" style="16" customWidth="1"/>
    <col min="5" max="5" width="9.28125" style="16" customWidth="1"/>
    <col min="6" max="6" width="12.140625" style="16" customWidth="1"/>
    <col min="7" max="7" width="11.00390625" style="16" customWidth="1"/>
    <col min="8" max="8" width="9.7109375" style="16" customWidth="1"/>
    <col min="9" max="9" width="11.7109375" style="16" customWidth="1"/>
    <col min="10" max="10" width="11.28125" style="16" customWidth="1"/>
    <col min="11" max="11" width="9.28125" style="16" customWidth="1"/>
    <col min="12" max="16384" width="9.140625" style="82" customWidth="1"/>
  </cols>
  <sheetData>
    <row r="1" spans="1:8" ht="18" customHeight="1">
      <c r="A1" s="84"/>
      <c r="B1" s="84"/>
      <c r="C1" s="15"/>
      <c r="D1" s="15"/>
      <c r="E1" s="15"/>
      <c r="F1" s="389"/>
      <c r="G1" s="15"/>
      <c r="H1" s="15"/>
    </row>
    <row r="2" spans="4:9" ht="18" customHeight="1">
      <c r="D2" s="15"/>
      <c r="E2" s="15"/>
      <c r="F2" s="15"/>
      <c r="G2" s="15"/>
      <c r="I2" s="228"/>
    </row>
    <row r="3" spans="4:7" ht="18" customHeight="1">
      <c r="D3" s="15"/>
      <c r="E3" s="15"/>
      <c r="F3" s="15"/>
      <c r="G3" s="15"/>
    </row>
    <row r="4" spans="1:11" ht="12.75">
      <c r="A4" s="214"/>
      <c r="B4" s="214"/>
      <c r="C4" s="475" t="s">
        <v>202</v>
      </c>
      <c r="D4" s="476"/>
      <c r="E4" s="477"/>
      <c r="F4" s="475" t="s">
        <v>203</v>
      </c>
      <c r="G4" s="476"/>
      <c r="H4" s="477"/>
      <c r="I4" s="475" t="s">
        <v>204</v>
      </c>
      <c r="J4" s="476"/>
      <c r="K4" s="477"/>
    </row>
    <row r="5" spans="1:11" ht="12.75">
      <c r="A5" s="216" t="s">
        <v>4</v>
      </c>
      <c r="B5" s="216" t="s">
        <v>5</v>
      </c>
      <c r="C5" s="106" t="s">
        <v>65</v>
      </c>
      <c r="D5" s="106" t="s">
        <v>66</v>
      </c>
      <c r="E5" s="106" t="s">
        <v>67</v>
      </c>
      <c r="F5" s="106" t="s">
        <v>65</v>
      </c>
      <c r="G5" s="106" t="s">
        <v>66</v>
      </c>
      <c r="H5" s="106" t="s">
        <v>67</v>
      </c>
      <c r="I5" s="106" t="s">
        <v>65</v>
      </c>
      <c r="J5" s="106" t="s">
        <v>66</v>
      </c>
      <c r="K5" s="106" t="s">
        <v>67</v>
      </c>
    </row>
    <row r="6" spans="1:11" ht="12.75">
      <c r="A6" s="142" t="s">
        <v>6</v>
      </c>
      <c r="B6" s="217"/>
      <c r="C6" s="107" t="s">
        <v>68</v>
      </c>
      <c r="D6" s="107" t="s">
        <v>69</v>
      </c>
      <c r="E6" s="107" t="s">
        <v>69</v>
      </c>
      <c r="F6" s="107" t="s">
        <v>68</v>
      </c>
      <c r="G6" s="107" t="s">
        <v>69</v>
      </c>
      <c r="H6" s="107" t="s">
        <v>69</v>
      </c>
      <c r="I6" s="107" t="s">
        <v>68</v>
      </c>
      <c r="J6" s="107" t="s">
        <v>69</v>
      </c>
      <c r="K6" s="107" t="s">
        <v>69</v>
      </c>
    </row>
    <row r="7" spans="1:11" ht="12.75" customHeight="1">
      <c r="A7" s="44">
        <v>1</v>
      </c>
      <c r="B7" s="47" t="s">
        <v>7</v>
      </c>
      <c r="C7" s="47">
        <v>26644</v>
      </c>
      <c r="D7" s="47">
        <v>10709</v>
      </c>
      <c r="E7" s="47">
        <f aca="true" t="shared" si="0" ref="E7:E45">(D7*100)/C7</f>
        <v>40.19291397688035</v>
      </c>
      <c r="F7" s="47">
        <v>18795</v>
      </c>
      <c r="G7" s="47">
        <v>6458</v>
      </c>
      <c r="H7" s="47">
        <f aca="true" t="shared" si="1" ref="H7:H49">(G7*100)/F7</f>
        <v>34.360202181431234</v>
      </c>
      <c r="I7" s="47">
        <f>C7+F7</f>
        <v>45439</v>
      </c>
      <c r="J7" s="47">
        <f>D7+G7</f>
        <v>17167</v>
      </c>
      <c r="K7" s="47">
        <f aca="true" t="shared" si="2" ref="K7:K46">(J7*100)/I7</f>
        <v>37.78032086973745</v>
      </c>
    </row>
    <row r="8" spans="1:11" ht="12.75" customHeight="1">
      <c r="A8" s="44">
        <v>2</v>
      </c>
      <c r="B8" s="47" t="s">
        <v>8</v>
      </c>
      <c r="C8" s="47">
        <v>50</v>
      </c>
      <c r="D8" s="47">
        <v>0</v>
      </c>
      <c r="E8" s="47">
        <v>0</v>
      </c>
      <c r="F8" s="47">
        <v>160</v>
      </c>
      <c r="G8" s="47">
        <v>0</v>
      </c>
      <c r="H8" s="47">
        <f t="shared" si="1"/>
        <v>0</v>
      </c>
      <c r="I8" s="47">
        <f aca="true" t="shared" si="3" ref="I8:I26">C8+F8</f>
        <v>210</v>
      </c>
      <c r="J8" s="47">
        <f aca="true" t="shared" si="4" ref="J8:J24">D8+G8</f>
        <v>0</v>
      </c>
      <c r="K8" s="47">
        <f t="shared" si="2"/>
        <v>0</v>
      </c>
    </row>
    <row r="9" spans="1:11" ht="12.75" customHeight="1">
      <c r="A9" s="44">
        <v>3</v>
      </c>
      <c r="B9" s="47" t="s">
        <v>9</v>
      </c>
      <c r="C9" s="47">
        <v>16159</v>
      </c>
      <c r="D9" s="47">
        <v>7021</v>
      </c>
      <c r="E9" s="47">
        <f t="shared" si="0"/>
        <v>43.4494708830992</v>
      </c>
      <c r="F9" s="47">
        <v>10231</v>
      </c>
      <c r="G9" s="47">
        <v>4189</v>
      </c>
      <c r="H9" s="47">
        <f t="shared" si="1"/>
        <v>40.94418922881439</v>
      </c>
      <c r="I9" s="47">
        <f t="shared" si="3"/>
        <v>26390</v>
      </c>
      <c r="J9" s="47">
        <f t="shared" si="4"/>
        <v>11210</v>
      </c>
      <c r="K9" s="47">
        <f t="shared" si="2"/>
        <v>42.47821144372868</v>
      </c>
    </row>
    <row r="10" spans="1:11" ht="12.75" customHeight="1">
      <c r="A10" s="44">
        <v>4</v>
      </c>
      <c r="B10" s="47" t="s">
        <v>10</v>
      </c>
      <c r="C10" s="47">
        <v>179552</v>
      </c>
      <c r="D10" s="47">
        <v>69652</v>
      </c>
      <c r="E10" s="47">
        <f t="shared" si="0"/>
        <v>38.79210479415434</v>
      </c>
      <c r="F10" s="47">
        <v>47168</v>
      </c>
      <c r="G10" s="47">
        <v>31255</v>
      </c>
      <c r="H10" s="47">
        <f t="shared" si="1"/>
        <v>66.26314450474898</v>
      </c>
      <c r="I10" s="47">
        <f t="shared" si="3"/>
        <v>226720</v>
      </c>
      <c r="J10" s="47">
        <f t="shared" si="4"/>
        <v>100907</v>
      </c>
      <c r="K10" s="47">
        <f t="shared" si="2"/>
        <v>44.50732180663373</v>
      </c>
    </row>
    <row r="11" spans="1:11" ht="12.75" customHeight="1">
      <c r="A11" s="44">
        <v>5</v>
      </c>
      <c r="B11" s="47" t="s">
        <v>11</v>
      </c>
      <c r="C11" s="47">
        <v>22322</v>
      </c>
      <c r="D11" s="47">
        <v>12602</v>
      </c>
      <c r="E11" s="47">
        <f t="shared" si="0"/>
        <v>56.455514738822686</v>
      </c>
      <c r="F11" s="47">
        <v>10443</v>
      </c>
      <c r="G11" s="47">
        <v>1458</v>
      </c>
      <c r="H11" s="47">
        <f t="shared" si="1"/>
        <v>13.96150531456478</v>
      </c>
      <c r="I11" s="47">
        <f t="shared" si="3"/>
        <v>32765</v>
      </c>
      <c r="J11" s="47">
        <f t="shared" si="4"/>
        <v>14060</v>
      </c>
      <c r="K11" s="47">
        <f t="shared" si="2"/>
        <v>42.911643522050966</v>
      </c>
    </row>
    <row r="12" spans="1:11" ht="12.75" customHeight="1">
      <c r="A12" s="44">
        <v>6</v>
      </c>
      <c r="B12" s="47" t="s">
        <v>12</v>
      </c>
      <c r="C12" s="47">
        <v>9842</v>
      </c>
      <c r="D12" s="47">
        <v>6123</v>
      </c>
      <c r="E12" s="47">
        <f t="shared" si="0"/>
        <v>62.21296484454379</v>
      </c>
      <c r="F12" s="47">
        <v>5755</v>
      </c>
      <c r="G12" s="47">
        <v>2029</v>
      </c>
      <c r="H12" s="47">
        <f t="shared" si="1"/>
        <v>35.25629887054735</v>
      </c>
      <c r="I12" s="47">
        <f t="shared" si="3"/>
        <v>15597</v>
      </c>
      <c r="J12" s="47">
        <f t="shared" si="4"/>
        <v>8152</v>
      </c>
      <c r="K12" s="47">
        <f t="shared" si="2"/>
        <v>52.26646149900622</v>
      </c>
    </row>
    <row r="13" spans="1:11" ht="12.75" customHeight="1">
      <c r="A13" s="44">
        <v>7</v>
      </c>
      <c r="B13" s="47" t="s">
        <v>13</v>
      </c>
      <c r="C13" s="47">
        <v>98152</v>
      </c>
      <c r="D13" s="47">
        <v>42202</v>
      </c>
      <c r="E13" s="47">
        <f t="shared" si="0"/>
        <v>42.99657673812047</v>
      </c>
      <c r="F13" s="47">
        <v>58932</v>
      </c>
      <c r="G13" s="47">
        <v>24168</v>
      </c>
      <c r="H13" s="47">
        <f t="shared" si="1"/>
        <v>41.0099776013032</v>
      </c>
      <c r="I13" s="47">
        <f t="shared" si="3"/>
        <v>157084</v>
      </c>
      <c r="J13" s="47">
        <f t="shared" si="4"/>
        <v>66370</v>
      </c>
      <c r="K13" s="47">
        <f t="shared" si="2"/>
        <v>42.25127957016628</v>
      </c>
    </row>
    <row r="14" spans="1:11" ht="12.75" customHeight="1">
      <c r="A14" s="44">
        <v>8</v>
      </c>
      <c r="B14" s="47" t="s">
        <v>154</v>
      </c>
      <c r="C14" s="47">
        <v>1390</v>
      </c>
      <c r="D14" s="47">
        <v>787</v>
      </c>
      <c r="E14" s="47">
        <f t="shared" si="0"/>
        <v>56.618705035971225</v>
      </c>
      <c r="F14" s="47">
        <v>831</v>
      </c>
      <c r="G14" s="47">
        <v>50007</v>
      </c>
      <c r="H14" s="47">
        <f t="shared" si="1"/>
        <v>6017.6895306859205</v>
      </c>
      <c r="I14" s="47">
        <f t="shared" si="3"/>
        <v>2221</v>
      </c>
      <c r="J14" s="47">
        <f t="shared" si="4"/>
        <v>50794</v>
      </c>
      <c r="K14" s="47">
        <f t="shared" si="2"/>
        <v>2286.9878433138224</v>
      </c>
    </row>
    <row r="15" spans="1:11" ht="12.75" customHeight="1">
      <c r="A15" s="44">
        <v>9</v>
      </c>
      <c r="B15" s="47" t="s">
        <v>14</v>
      </c>
      <c r="C15" s="47">
        <v>5426</v>
      </c>
      <c r="D15" s="47">
        <v>2234</v>
      </c>
      <c r="E15" s="47">
        <f t="shared" si="0"/>
        <v>41.17213416881681</v>
      </c>
      <c r="F15" s="47">
        <v>2302</v>
      </c>
      <c r="G15" s="47">
        <v>412</v>
      </c>
      <c r="H15" s="47">
        <f t="shared" si="1"/>
        <v>17.89748045178106</v>
      </c>
      <c r="I15" s="47">
        <f t="shared" si="3"/>
        <v>7728</v>
      </c>
      <c r="J15" s="47">
        <f t="shared" si="4"/>
        <v>2646</v>
      </c>
      <c r="K15" s="47">
        <f t="shared" si="2"/>
        <v>34.23913043478261</v>
      </c>
    </row>
    <row r="16" spans="1:11" ht="12.75" customHeight="1">
      <c r="A16" s="44">
        <v>10</v>
      </c>
      <c r="B16" s="47" t="s">
        <v>218</v>
      </c>
      <c r="C16" s="47">
        <v>2379</v>
      </c>
      <c r="D16" s="47">
        <v>0</v>
      </c>
      <c r="E16" s="47">
        <f>(D16*100)/C16</f>
        <v>0</v>
      </c>
      <c r="F16" s="47">
        <v>1800</v>
      </c>
      <c r="G16" s="47">
        <v>1250</v>
      </c>
      <c r="H16" s="47">
        <f>(G16*100)/F16</f>
        <v>69.44444444444444</v>
      </c>
      <c r="I16" s="47">
        <f>C16+F16</f>
        <v>4179</v>
      </c>
      <c r="J16" s="47">
        <f>D16+G16</f>
        <v>1250</v>
      </c>
      <c r="K16" s="47">
        <f>(J16*100)/I16</f>
        <v>29.911462072266094</v>
      </c>
    </row>
    <row r="17" spans="1:11" ht="12.75" customHeight="1">
      <c r="A17" s="44">
        <v>11</v>
      </c>
      <c r="B17" s="47" t="s">
        <v>15</v>
      </c>
      <c r="C17" s="47">
        <v>1385</v>
      </c>
      <c r="D17" s="47">
        <v>213</v>
      </c>
      <c r="E17" s="47">
        <f t="shared" si="0"/>
        <v>15.379061371841155</v>
      </c>
      <c r="F17" s="47">
        <v>498</v>
      </c>
      <c r="G17" s="47">
        <v>137</v>
      </c>
      <c r="H17" s="47">
        <f t="shared" si="1"/>
        <v>27.51004016064257</v>
      </c>
      <c r="I17" s="47">
        <f t="shared" si="3"/>
        <v>1883</v>
      </c>
      <c r="J17" s="47">
        <f t="shared" si="4"/>
        <v>350</v>
      </c>
      <c r="K17" s="47">
        <f t="shared" si="2"/>
        <v>18.587360594795538</v>
      </c>
    </row>
    <row r="18" spans="1:11" ht="12.75" customHeight="1">
      <c r="A18" s="44">
        <v>12</v>
      </c>
      <c r="B18" s="47" t="s">
        <v>16</v>
      </c>
      <c r="C18" s="47">
        <v>610</v>
      </c>
      <c r="D18" s="47">
        <v>0</v>
      </c>
      <c r="E18" s="47">
        <f t="shared" si="0"/>
        <v>0</v>
      </c>
      <c r="F18" s="47">
        <v>422</v>
      </c>
      <c r="G18" s="47">
        <v>24</v>
      </c>
      <c r="H18" s="47">
        <f t="shared" si="1"/>
        <v>5.687203791469194</v>
      </c>
      <c r="I18" s="47">
        <f t="shared" si="3"/>
        <v>1032</v>
      </c>
      <c r="J18" s="47">
        <f t="shared" si="4"/>
        <v>24</v>
      </c>
      <c r="K18" s="47">
        <f t="shared" si="2"/>
        <v>2.3255813953488373</v>
      </c>
    </row>
    <row r="19" spans="1:11" ht="12.75" customHeight="1">
      <c r="A19" s="44">
        <v>13</v>
      </c>
      <c r="B19" s="47" t="s">
        <v>17</v>
      </c>
      <c r="C19" s="47">
        <v>6280</v>
      </c>
      <c r="D19" s="47">
        <v>6039</v>
      </c>
      <c r="E19" s="47">
        <f t="shared" si="0"/>
        <v>96.1624203821656</v>
      </c>
      <c r="F19" s="47">
        <v>5401</v>
      </c>
      <c r="G19" s="47">
        <v>1326</v>
      </c>
      <c r="H19" s="47">
        <f t="shared" si="1"/>
        <v>24.551009072394002</v>
      </c>
      <c r="I19" s="47">
        <f t="shared" si="3"/>
        <v>11681</v>
      </c>
      <c r="J19" s="47">
        <f t="shared" si="4"/>
        <v>7365</v>
      </c>
      <c r="K19" s="47">
        <f t="shared" si="2"/>
        <v>63.05110863795908</v>
      </c>
    </row>
    <row r="20" spans="1:11" ht="12.75" customHeight="1">
      <c r="A20" s="44">
        <v>14</v>
      </c>
      <c r="B20" s="47" t="s">
        <v>155</v>
      </c>
      <c r="C20" s="47">
        <v>3762</v>
      </c>
      <c r="D20" s="47">
        <v>388</v>
      </c>
      <c r="E20" s="47">
        <f t="shared" si="0"/>
        <v>10.313662945241893</v>
      </c>
      <c r="F20" s="47">
        <v>2086</v>
      </c>
      <c r="G20" s="47">
        <v>618</v>
      </c>
      <c r="H20" s="47">
        <f t="shared" si="1"/>
        <v>29.62607861936721</v>
      </c>
      <c r="I20" s="47">
        <f t="shared" si="3"/>
        <v>5848</v>
      </c>
      <c r="J20" s="47">
        <f t="shared" si="4"/>
        <v>1006</v>
      </c>
      <c r="K20" s="47">
        <f t="shared" si="2"/>
        <v>17.202462380300958</v>
      </c>
    </row>
    <row r="21" spans="1:11" ht="12.75" customHeight="1">
      <c r="A21" s="44">
        <v>15</v>
      </c>
      <c r="B21" s="47" t="s">
        <v>72</v>
      </c>
      <c r="C21" s="47">
        <v>52047</v>
      </c>
      <c r="D21" s="47">
        <v>95791</v>
      </c>
      <c r="E21" s="47">
        <f t="shared" si="0"/>
        <v>184.04711126481834</v>
      </c>
      <c r="F21" s="47">
        <v>19646</v>
      </c>
      <c r="G21" s="47">
        <v>13574</v>
      </c>
      <c r="H21" s="47">
        <f t="shared" si="1"/>
        <v>69.09294512877939</v>
      </c>
      <c r="I21" s="47">
        <f t="shared" si="3"/>
        <v>71693</v>
      </c>
      <c r="J21" s="47">
        <f t="shared" si="4"/>
        <v>109365</v>
      </c>
      <c r="K21" s="47">
        <f t="shared" si="2"/>
        <v>152.54627369478192</v>
      </c>
    </row>
    <row r="22" spans="1:11" ht="12.75" customHeight="1">
      <c r="A22" s="44">
        <v>16</v>
      </c>
      <c r="B22" s="47" t="s">
        <v>99</v>
      </c>
      <c r="C22" s="47">
        <v>6338</v>
      </c>
      <c r="D22" s="47">
        <v>783</v>
      </c>
      <c r="E22" s="47">
        <f t="shared" si="0"/>
        <v>12.354054906910697</v>
      </c>
      <c r="F22" s="47">
        <v>2999</v>
      </c>
      <c r="G22" s="47">
        <v>227</v>
      </c>
      <c r="H22" s="47">
        <f t="shared" si="1"/>
        <v>7.56918972990997</v>
      </c>
      <c r="I22" s="47">
        <f t="shared" si="3"/>
        <v>9337</v>
      </c>
      <c r="J22" s="47">
        <f t="shared" si="4"/>
        <v>1010</v>
      </c>
      <c r="K22" s="47">
        <f t="shared" si="2"/>
        <v>10.817178965406448</v>
      </c>
    </row>
    <row r="23" spans="1:11" ht="12.75" customHeight="1">
      <c r="A23" s="44">
        <v>17</v>
      </c>
      <c r="B23" s="47" t="s">
        <v>20</v>
      </c>
      <c r="C23" s="47">
        <v>22285</v>
      </c>
      <c r="D23" s="47">
        <v>14404</v>
      </c>
      <c r="E23" s="47">
        <f t="shared" si="0"/>
        <v>64.63540498092888</v>
      </c>
      <c r="F23" s="47">
        <v>13702</v>
      </c>
      <c r="G23" s="47">
        <v>5506</v>
      </c>
      <c r="H23" s="47">
        <f t="shared" si="1"/>
        <v>40.183914756969784</v>
      </c>
      <c r="I23" s="47">
        <f t="shared" si="3"/>
        <v>35987</v>
      </c>
      <c r="J23" s="47">
        <f t="shared" si="4"/>
        <v>19910</v>
      </c>
      <c r="K23" s="47">
        <f t="shared" si="2"/>
        <v>55.325534220690805</v>
      </c>
    </row>
    <row r="24" spans="1:11" ht="12.75" customHeight="1">
      <c r="A24" s="44">
        <v>18</v>
      </c>
      <c r="B24" s="47" t="s">
        <v>21</v>
      </c>
      <c r="C24" s="47">
        <v>45166</v>
      </c>
      <c r="D24" s="47">
        <v>2814</v>
      </c>
      <c r="E24" s="47">
        <f t="shared" si="0"/>
        <v>6.230350263472523</v>
      </c>
      <c r="F24" s="47">
        <v>19637</v>
      </c>
      <c r="G24" s="47">
        <v>1988</v>
      </c>
      <c r="H24" s="47">
        <f t="shared" si="1"/>
        <v>10.123745989713296</v>
      </c>
      <c r="I24" s="47">
        <f t="shared" si="3"/>
        <v>64803</v>
      </c>
      <c r="J24" s="47">
        <f t="shared" si="4"/>
        <v>4802</v>
      </c>
      <c r="K24" s="47">
        <f t="shared" si="2"/>
        <v>7.410150764625095</v>
      </c>
    </row>
    <row r="25" spans="1:11" ht="12.75" customHeight="1">
      <c r="A25" s="44">
        <v>19</v>
      </c>
      <c r="B25" s="47" t="s">
        <v>19</v>
      </c>
      <c r="C25" s="47">
        <v>168</v>
      </c>
      <c r="D25" s="47">
        <v>9</v>
      </c>
      <c r="E25" s="47">
        <f t="shared" si="0"/>
        <v>5.357142857142857</v>
      </c>
      <c r="F25" s="47">
        <v>192</v>
      </c>
      <c r="G25" s="47">
        <v>129</v>
      </c>
      <c r="H25" s="47">
        <f t="shared" si="1"/>
        <v>67.1875</v>
      </c>
      <c r="I25" s="47">
        <f t="shared" si="3"/>
        <v>360</v>
      </c>
      <c r="J25" s="47">
        <f>D25+G25</f>
        <v>138</v>
      </c>
      <c r="K25" s="47">
        <f t="shared" si="2"/>
        <v>38.333333333333336</v>
      </c>
    </row>
    <row r="26" spans="1:11" ht="12.75" customHeight="1">
      <c r="A26" s="44">
        <v>20</v>
      </c>
      <c r="B26" s="47" t="s">
        <v>118</v>
      </c>
      <c r="C26" s="47">
        <v>580</v>
      </c>
      <c r="D26" s="47">
        <v>176</v>
      </c>
      <c r="E26" s="47">
        <f t="shared" si="0"/>
        <v>30.344827586206897</v>
      </c>
      <c r="F26" s="47">
        <v>498</v>
      </c>
      <c r="G26" s="47">
        <v>317</v>
      </c>
      <c r="H26" s="47">
        <f t="shared" si="1"/>
        <v>63.65461847389558</v>
      </c>
      <c r="I26" s="47">
        <f t="shared" si="3"/>
        <v>1078</v>
      </c>
      <c r="J26" s="47">
        <f>D26+G26</f>
        <v>493</v>
      </c>
      <c r="K26" s="47">
        <f t="shared" si="2"/>
        <v>45.73283858998145</v>
      </c>
    </row>
    <row r="27" spans="1:11" s="178" customFormat="1" ht="12.75" customHeight="1">
      <c r="A27" s="151"/>
      <c r="B27" s="126" t="s">
        <v>210</v>
      </c>
      <c r="C27" s="126">
        <f>SUM(C7:C26)</f>
        <v>500537</v>
      </c>
      <c r="D27" s="126">
        <f>SUM(D7:D26)</f>
        <v>271947</v>
      </c>
      <c r="E27" s="126">
        <f t="shared" si="0"/>
        <v>54.33104845396045</v>
      </c>
      <c r="F27" s="126">
        <f>SUM(F7:F26)</f>
        <v>221498</v>
      </c>
      <c r="G27" s="126">
        <f>SUM(G7:G26)</f>
        <v>145072</v>
      </c>
      <c r="H27" s="126">
        <f t="shared" si="1"/>
        <v>65.49585097833841</v>
      </c>
      <c r="I27" s="126">
        <f>SUM(I7:I26)</f>
        <v>722035</v>
      </c>
      <c r="J27" s="126">
        <f>SUM(J7:J26)</f>
        <v>417019</v>
      </c>
      <c r="K27" s="126">
        <f t="shared" si="2"/>
        <v>57.75606445670916</v>
      </c>
    </row>
    <row r="28" spans="1:11" ht="12.75" customHeight="1">
      <c r="A28" s="44">
        <v>21</v>
      </c>
      <c r="B28" s="47" t="s">
        <v>23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f aca="true" t="shared" si="5" ref="I28:I33">C28+F28</f>
        <v>0</v>
      </c>
      <c r="J28" s="47">
        <f aca="true" t="shared" si="6" ref="J28:J33">D28+G28</f>
        <v>0</v>
      </c>
      <c r="K28" s="47">
        <v>0</v>
      </c>
    </row>
    <row r="29" spans="1:11" ht="12.75" customHeight="1">
      <c r="A29" s="44">
        <v>22</v>
      </c>
      <c r="B29" s="47" t="s">
        <v>245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f t="shared" si="5"/>
        <v>0</v>
      </c>
      <c r="J29" s="47">
        <f t="shared" si="6"/>
        <v>0</v>
      </c>
      <c r="K29" s="47">
        <v>0</v>
      </c>
    </row>
    <row r="30" spans="1:11" ht="12.75" customHeight="1">
      <c r="A30" s="44">
        <v>23</v>
      </c>
      <c r="B30" s="47" t="s">
        <v>160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f t="shared" si="5"/>
        <v>0</v>
      </c>
      <c r="J30" s="47">
        <f t="shared" si="6"/>
        <v>0</v>
      </c>
      <c r="K30" s="47">
        <v>0</v>
      </c>
    </row>
    <row r="31" spans="1:11" ht="12.75" customHeight="1">
      <c r="A31" s="44">
        <v>24</v>
      </c>
      <c r="B31" s="47" t="s">
        <v>22</v>
      </c>
      <c r="C31" s="47">
        <v>0</v>
      </c>
      <c r="D31" s="47">
        <v>0</v>
      </c>
      <c r="E31" s="47">
        <v>0</v>
      </c>
      <c r="F31" s="47">
        <v>0</v>
      </c>
      <c r="G31" s="47">
        <v>5</v>
      </c>
      <c r="H31" s="47">
        <v>0</v>
      </c>
      <c r="I31" s="47">
        <f t="shared" si="5"/>
        <v>0</v>
      </c>
      <c r="J31" s="47">
        <f t="shared" si="6"/>
        <v>5</v>
      </c>
      <c r="K31" s="47">
        <v>0</v>
      </c>
    </row>
    <row r="32" spans="1:11" ht="12.75" customHeight="1">
      <c r="A32" s="44">
        <v>25</v>
      </c>
      <c r="B32" s="47" t="s">
        <v>133</v>
      </c>
      <c r="C32" s="47">
        <v>136</v>
      </c>
      <c r="D32" s="47">
        <v>0</v>
      </c>
      <c r="E32" s="47">
        <f t="shared" si="0"/>
        <v>0</v>
      </c>
      <c r="F32" s="47">
        <v>135</v>
      </c>
      <c r="G32" s="47">
        <v>0</v>
      </c>
      <c r="H32" s="47">
        <f>(G32*100)/F32</f>
        <v>0</v>
      </c>
      <c r="I32" s="47">
        <f t="shared" si="5"/>
        <v>271</v>
      </c>
      <c r="J32" s="47">
        <f t="shared" si="6"/>
        <v>0</v>
      </c>
      <c r="K32" s="47">
        <f t="shared" si="2"/>
        <v>0</v>
      </c>
    </row>
    <row r="33" spans="1:11" ht="12.75" customHeight="1">
      <c r="A33" s="44">
        <v>26</v>
      </c>
      <c r="B33" s="47" t="s">
        <v>18</v>
      </c>
      <c r="C33" s="47">
        <v>402584</v>
      </c>
      <c r="D33" s="47">
        <v>174216</v>
      </c>
      <c r="E33" s="47">
        <f t="shared" si="0"/>
        <v>43.274447071915425</v>
      </c>
      <c r="F33" s="47">
        <v>159134</v>
      </c>
      <c r="G33" s="47">
        <v>35873</v>
      </c>
      <c r="H33" s="47">
        <f t="shared" si="1"/>
        <v>22.54263702288637</v>
      </c>
      <c r="I33" s="47">
        <f t="shared" si="5"/>
        <v>561718</v>
      </c>
      <c r="J33" s="47">
        <f t="shared" si="6"/>
        <v>210089</v>
      </c>
      <c r="K33" s="47">
        <f t="shared" si="2"/>
        <v>37.40115146746232</v>
      </c>
    </row>
    <row r="34" spans="1:11" s="178" customFormat="1" ht="12.75" customHeight="1">
      <c r="A34" s="151"/>
      <c r="B34" s="126" t="s">
        <v>212</v>
      </c>
      <c r="C34" s="126">
        <f>SUM(C28:C33)</f>
        <v>402720</v>
      </c>
      <c r="D34" s="126">
        <f>SUM(D28:D33)</f>
        <v>174216</v>
      </c>
      <c r="E34" s="126">
        <f t="shared" si="0"/>
        <v>43.25983313468415</v>
      </c>
      <c r="F34" s="126">
        <f>SUM(F28:F33)</f>
        <v>159269</v>
      </c>
      <c r="G34" s="126">
        <f>SUM(G28:G33)</f>
        <v>35878</v>
      </c>
      <c r="H34" s="126">
        <f t="shared" si="1"/>
        <v>22.52666871770401</v>
      </c>
      <c r="I34" s="126">
        <f>SUM(I28:I33)</f>
        <v>561989</v>
      </c>
      <c r="J34" s="126">
        <f>SUM(J28:J33)</f>
        <v>210094</v>
      </c>
      <c r="K34" s="126">
        <f t="shared" si="2"/>
        <v>37.38400573676709</v>
      </c>
    </row>
    <row r="35" spans="1:11" ht="12.75" customHeight="1">
      <c r="A35" s="44">
        <v>27</v>
      </c>
      <c r="B35" s="47" t="s">
        <v>214</v>
      </c>
      <c r="C35" s="47">
        <v>7325</v>
      </c>
      <c r="D35" s="47">
        <v>2789</v>
      </c>
      <c r="E35" s="47">
        <f t="shared" si="0"/>
        <v>38.075085324232084</v>
      </c>
      <c r="F35" s="47">
        <v>17216</v>
      </c>
      <c r="G35" s="47">
        <v>64343</v>
      </c>
      <c r="H35" s="47">
        <f t="shared" si="1"/>
        <v>373.7395446096654</v>
      </c>
      <c r="I35" s="47">
        <f aca="true" t="shared" si="7" ref="I35:I47">C35+F35</f>
        <v>24541</v>
      </c>
      <c r="J35" s="47">
        <f aca="true" t="shared" si="8" ref="J35:J47">D35+G35</f>
        <v>67132</v>
      </c>
      <c r="K35" s="47">
        <f t="shared" si="2"/>
        <v>273.5503850698831</v>
      </c>
    </row>
    <row r="36" spans="1:11" ht="12.75" customHeight="1">
      <c r="A36" s="44">
        <v>28</v>
      </c>
      <c r="B36" s="47" t="s">
        <v>205</v>
      </c>
      <c r="C36" s="47">
        <v>12991</v>
      </c>
      <c r="D36" s="47">
        <v>383</v>
      </c>
      <c r="E36" s="47">
        <f t="shared" si="0"/>
        <v>2.9481949041644215</v>
      </c>
      <c r="F36" s="47">
        <v>11880</v>
      </c>
      <c r="G36" s="47">
        <v>104853</v>
      </c>
      <c r="H36" s="47">
        <f t="shared" si="1"/>
        <v>882.60101010101</v>
      </c>
      <c r="I36" s="47">
        <f t="shared" si="7"/>
        <v>24871</v>
      </c>
      <c r="J36" s="47">
        <f t="shared" si="8"/>
        <v>105236</v>
      </c>
      <c r="K36" s="47">
        <f t="shared" si="2"/>
        <v>423.1273370592256</v>
      </c>
    </row>
    <row r="37" spans="1:11" ht="12.75" customHeight="1">
      <c r="A37" s="44">
        <v>29</v>
      </c>
      <c r="B37" s="47" t="s">
        <v>206</v>
      </c>
      <c r="C37" s="47">
        <v>62</v>
      </c>
      <c r="D37" s="47">
        <v>0</v>
      </c>
      <c r="E37" s="47">
        <f t="shared" si="0"/>
        <v>0</v>
      </c>
      <c r="F37" s="47">
        <v>525</v>
      </c>
      <c r="G37" s="47">
        <v>0</v>
      </c>
      <c r="H37" s="47">
        <f t="shared" si="1"/>
        <v>0</v>
      </c>
      <c r="I37" s="47">
        <f t="shared" si="7"/>
        <v>587</v>
      </c>
      <c r="J37" s="47">
        <f t="shared" si="8"/>
        <v>0</v>
      </c>
      <c r="K37" s="47">
        <f t="shared" si="2"/>
        <v>0</v>
      </c>
    </row>
    <row r="38" spans="1:11" ht="12.75" customHeight="1">
      <c r="A38" s="44">
        <v>30</v>
      </c>
      <c r="B38" s="47" t="s">
        <v>207</v>
      </c>
      <c r="C38" s="47">
        <v>0</v>
      </c>
      <c r="D38" s="47">
        <v>0</v>
      </c>
      <c r="E38" s="47">
        <v>0</v>
      </c>
      <c r="F38" s="47">
        <v>534</v>
      </c>
      <c r="G38" s="47">
        <v>130</v>
      </c>
      <c r="H38" s="47">
        <f t="shared" si="1"/>
        <v>24.344569288389515</v>
      </c>
      <c r="I38" s="47">
        <f t="shared" si="7"/>
        <v>534</v>
      </c>
      <c r="J38" s="47">
        <f t="shared" si="8"/>
        <v>130</v>
      </c>
      <c r="K38" s="47">
        <f t="shared" si="2"/>
        <v>24.344569288389515</v>
      </c>
    </row>
    <row r="39" spans="1:256" ht="12.75" customHeight="1">
      <c r="A39" s="88">
        <v>31</v>
      </c>
      <c r="B39" s="89" t="s">
        <v>328</v>
      </c>
      <c r="C39" s="47">
        <v>18</v>
      </c>
      <c r="D39" s="47">
        <v>14</v>
      </c>
      <c r="E39" s="47">
        <v>0</v>
      </c>
      <c r="F39" s="47">
        <v>0</v>
      </c>
      <c r="G39" s="47">
        <v>0</v>
      </c>
      <c r="H39" s="47">
        <v>0</v>
      </c>
      <c r="I39" s="47">
        <f>C39+F39</f>
        <v>18</v>
      </c>
      <c r="J39" s="47">
        <f>D39+G39</f>
        <v>14</v>
      </c>
      <c r="K39" s="47">
        <f t="shared" si="2"/>
        <v>77.77777777777777</v>
      </c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89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89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89"/>
      <c r="HQ39" s="89"/>
      <c r="HR39" s="89"/>
      <c r="HS39" s="89"/>
      <c r="HT39" s="89"/>
      <c r="HU39" s="89"/>
      <c r="HV39" s="89"/>
      <c r="HW39" s="89"/>
      <c r="HX39" s="89"/>
      <c r="HY39" s="89"/>
      <c r="HZ39" s="89"/>
      <c r="IA39" s="89"/>
      <c r="IB39" s="89"/>
      <c r="IC39" s="89"/>
      <c r="ID39" s="89"/>
      <c r="IE39" s="89"/>
      <c r="IF39" s="89"/>
      <c r="IG39" s="89"/>
      <c r="IH39" s="89"/>
      <c r="II39" s="89"/>
      <c r="IJ39" s="89"/>
      <c r="IK39" s="89"/>
      <c r="IL39" s="89"/>
      <c r="IM39" s="89"/>
      <c r="IN39" s="89"/>
      <c r="IO39" s="89"/>
      <c r="IP39" s="89"/>
      <c r="IQ39" s="89"/>
      <c r="IR39" s="89"/>
      <c r="IS39" s="89"/>
      <c r="IT39" s="89"/>
      <c r="IU39" s="89"/>
      <c r="IV39" s="89"/>
    </row>
    <row r="40" spans="1:11" ht="12.75" customHeight="1">
      <c r="A40" s="44">
        <v>32</v>
      </c>
      <c r="B40" s="47" t="s">
        <v>224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f t="shared" si="7"/>
        <v>0</v>
      </c>
      <c r="J40" s="47">
        <f t="shared" si="8"/>
        <v>0</v>
      </c>
      <c r="K40" s="47">
        <v>0</v>
      </c>
    </row>
    <row r="41" spans="1:11" ht="12.75" customHeight="1">
      <c r="A41" s="44">
        <v>33</v>
      </c>
      <c r="B41" s="47" t="s">
        <v>236</v>
      </c>
      <c r="C41" s="47">
        <v>189</v>
      </c>
      <c r="D41" s="47">
        <v>0</v>
      </c>
      <c r="E41" s="47">
        <f t="shared" si="0"/>
        <v>0</v>
      </c>
      <c r="F41" s="47">
        <v>312</v>
      </c>
      <c r="G41" s="47">
        <v>14</v>
      </c>
      <c r="H41" s="47">
        <f t="shared" si="1"/>
        <v>4.487179487179487</v>
      </c>
      <c r="I41" s="47">
        <f t="shared" si="7"/>
        <v>501</v>
      </c>
      <c r="J41" s="47">
        <f t="shared" si="8"/>
        <v>14</v>
      </c>
      <c r="K41" s="47">
        <f t="shared" si="2"/>
        <v>2.7944111776447107</v>
      </c>
    </row>
    <row r="42" spans="1:11" ht="12.75" customHeight="1">
      <c r="A42" s="44">
        <v>34</v>
      </c>
      <c r="B42" s="47" t="s">
        <v>24</v>
      </c>
      <c r="C42" s="47">
        <v>0</v>
      </c>
      <c r="D42" s="47">
        <v>0</v>
      </c>
      <c r="E42" s="47">
        <v>0</v>
      </c>
      <c r="F42" s="47">
        <v>77</v>
      </c>
      <c r="G42" s="47">
        <v>0</v>
      </c>
      <c r="H42" s="47">
        <f t="shared" si="1"/>
        <v>0</v>
      </c>
      <c r="I42" s="47">
        <f t="shared" si="7"/>
        <v>77</v>
      </c>
      <c r="J42" s="47">
        <f t="shared" si="8"/>
        <v>0</v>
      </c>
      <c r="K42" s="47">
        <f t="shared" si="2"/>
        <v>0</v>
      </c>
    </row>
    <row r="43" spans="1:13" ht="12.75" customHeight="1">
      <c r="A43" s="44">
        <v>35</v>
      </c>
      <c r="B43" s="47" t="s">
        <v>209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f t="shared" si="7"/>
        <v>0</v>
      </c>
      <c r="J43" s="47">
        <f t="shared" si="8"/>
        <v>0</v>
      </c>
      <c r="K43" s="47">
        <v>0</v>
      </c>
      <c r="M43" s="218"/>
    </row>
    <row r="44" spans="1:13" ht="12.75" customHeight="1">
      <c r="A44" s="44">
        <v>36</v>
      </c>
      <c r="B44" s="47" t="s">
        <v>329</v>
      </c>
      <c r="C44" s="47">
        <v>0</v>
      </c>
      <c r="D44" s="47">
        <v>0</v>
      </c>
      <c r="E44" s="47">
        <v>0</v>
      </c>
      <c r="F44" s="47">
        <v>0</v>
      </c>
      <c r="G44" s="47">
        <v>5</v>
      </c>
      <c r="H44" s="47">
        <v>0</v>
      </c>
      <c r="I44" s="47">
        <f>C44+F44</f>
        <v>0</v>
      </c>
      <c r="J44" s="47">
        <f>D44+G44</f>
        <v>5</v>
      </c>
      <c r="K44" s="47">
        <v>0</v>
      </c>
      <c r="M44" s="218"/>
    </row>
    <row r="45" spans="1:13" ht="12.75" customHeight="1">
      <c r="A45" s="44">
        <v>37</v>
      </c>
      <c r="B45" s="47" t="s">
        <v>331</v>
      </c>
      <c r="C45" s="47">
        <v>11577</v>
      </c>
      <c r="D45" s="47">
        <v>51</v>
      </c>
      <c r="E45" s="47">
        <f t="shared" si="0"/>
        <v>0.44052863436123346</v>
      </c>
      <c r="F45" s="47">
        <v>9835</v>
      </c>
      <c r="G45" s="47">
        <v>117</v>
      </c>
      <c r="H45" s="47">
        <f t="shared" si="1"/>
        <v>1.1896288764616167</v>
      </c>
      <c r="I45" s="47">
        <f t="shared" si="7"/>
        <v>21412</v>
      </c>
      <c r="J45" s="47">
        <f t="shared" si="8"/>
        <v>168</v>
      </c>
      <c r="K45" s="47">
        <f t="shared" si="2"/>
        <v>0.7846067625630487</v>
      </c>
      <c r="M45" s="218"/>
    </row>
    <row r="46" spans="1:11" ht="12.75">
      <c r="A46" s="144"/>
      <c r="B46" s="220" t="s">
        <v>353</v>
      </c>
      <c r="C46" s="111">
        <v>0</v>
      </c>
      <c r="D46" s="111">
        <v>0</v>
      </c>
      <c r="E46" s="111">
        <v>0</v>
      </c>
      <c r="F46" s="111">
        <v>1246</v>
      </c>
      <c r="G46" s="111">
        <v>0</v>
      </c>
      <c r="H46" s="47">
        <f t="shared" si="1"/>
        <v>0</v>
      </c>
      <c r="I46" s="47">
        <f t="shared" si="7"/>
        <v>1246</v>
      </c>
      <c r="J46" s="47">
        <f t="shared" si="8"/>
        <v>0</v>
      </c>
      <c r="K46" s="47">
        <f t="shared" si="2"/>
        <v>0</v>
      </c>
    </row>
    <row r="47" spans="1:11" ht="12.75">
      <c r="A47" s="144"/>
      <c r="B47" s="220" t="s">
        <v>373</v>
      </c>
      <c r="C47" s="111">
        <v>0</v>
      </c>
      <c r="D47" s="111">
        <v>0</v>
      </c>
      <c r="E47" s="111">
        <v>0</v>
      </c>
      <c r="F47" s="111">
        <v>0</v>
      </c>
      <c r="G47" s="111">
        <v>0</v>
      </c>
      <c r="H47" s="47">
        <v>0</v>
      </c>
      <c r="I47" s="47">
        <f t="shared" si="7"/>
        <v>0</v>
      </c>
      <c r="J47" s="47">
        <f t="shared" si="8"/>
        <v>0</v>
      </c>
      <c r="K47" s="47">
        <v>0</v>
      </c>
    </row>
    <row r="48" spans="1:13" s="178" customFormat="1" ht="12.75" customHeight="1">
      <c r="A48" s="151"/>
      <c r="B48" s="126" t="s">
        <v>211</v>
      </c>
      <c r="C48" s="126">
        <f>SUM(C35:C47)</f>
        <v>32162</v>
      </c>
      <c r="D48" s="126">
        <f>SUM(D35:D47)</f>
        <v>3237</v>
      </c>
      <c r="E48" s="126">
        <f>(D48*100)/C48</f>
        <v>10.064672594987874</v>
      </c>
      <c r="F48" s="126">
        <f>SUM(F35:F47)</f>
        <v>41625</v>
      </c>
      <c r="G48" s="126">
        <f>SUM(G35:G47)</f>
        <v>169462</v>
      </c>
      <c r="H48" s="126">
        <f t="shared" si="1"/>
        <v>407.11591591591593</v>
      </c>
      <c r="I48" s="126">
        <f>SUM(I35:I47)</f>
        <v>73787</v>
      </c>
      <c r="J48" s="126">
        <f>SUM(J35:J47)</f>
        <v>172699</v>
      </c>
      <c r="K48" s="126">
        <f>(J48*100)/I48</f>
        <v>234.05071354032552</v>
      </c>
      <c r="M48" s="226"/>
    </row>
    <row r="49" spans="1:11" s="178" customFormat="1" ht="12.75" customHeight="1">
      <c r="A49" s="151"/>
      <c r="B49" s="152" t="s">
        <v>117</v>
      </c>
      <c r="C49" s="126">
        <f>C27+C34+C48</f>
        <v>935419</v>
      </c>
      <c r="D49" s="126">
        <f>D27+D34+D48</f>
        <v>449400</v>
      </c>
      <c r="E49" s="126">
        <f>(D49*100)/C49</f>
        <v>48.04264185354371</v>
      </c>
      <c r="F49" s="126">
        <f>F27+F34+F48</f>
        <v>422392</v>
      </c>
      <c r="G49" s="126">
        <f>G27+G34+G48</f>
        <v>350412</v>
      </c>
      <c r="H49" s="126">
        <f t="shared" si="1"/>
        <v>82.95895755601431</v>
      </c>
      <c r="I49" s="126">
        <f>I27+I34+I48</f>
        <v>1357811</v>
      </c>
      <c r="J49" s="126">
        <f>J27+J34+J48</f>
        <v>799812</v>
      </c>
      <c r="K49" s="126">
        <f>(J49*100)/I49</f>
        <v>58.904516166093806</v>
      </c>
    </row>
    <row r="50" spans="1:11" ht="18" customHeight="1">
      <c r="A50" s="81"/>
      <c r="B50" s="149"/>
      <c r="C50" s="56"/>
      <c r="D50" s="56"/>
      <c r="E50" s="56"/>
      <c r="F50" s="56"/>
      <c r="G50" s="56"/>
      <c r="H50" s="56"/>
      <c r="I50" s="56"/>
      <c r="J50" s="56"/>
      <c r="K50" s="56"/>
    </row>
    <row r="51" spans="1:8" ht="18" customHeight="1">
      <c r="A51" s="84"/>
      <c r="B51" s="84"/>
      <c r="C51" s="15"/>
      <c r="D51" s="15"/>
      <c r="E51" s="15"/>
      <c r="F51" s="15"/>
      <c r="G51" s="15"/>
      <c r="H51" s="15"/>
    </row>
    <row r="52" spans="4:7" ht="18" customHeight="1">
      <c r="D52" s="15"/>
      <c r="E52" s="15"/>
      <c r="F52" s="15"/>
      <c r="G52" s="15"/>
    </row>
    <row r="53" spans="1:11" ht="12.75">
      <c r="A53" s="214"/>
      <c r="B53" s="214"/>
      <c r="C53" s="475" t="s">
        <v>202</v>
      </c>
      <c r="D53" s="476"/>
      <c r="E53" s="477"/>
      <c r="F53" s="475" t="s">
        <v>203</v>
      </c>
      <c r="G53" s="476"/>
      <c r="H53" s="477"/>
      <c r="I53" s="475" t="s">
        <v>204</v>
      </c>
      <c r="J53" s="476"/>
      <c r="K53" s="477"/>
    </row>
    <row r="54" spans="1:11" ht="12.75">
      <c r="A54" s="216" t="s">
        <v>4</v>
      </c>
      <c r="B54" s="216" t="s">
        <v>5</v>
      </c>
      <c r="C54" s="106" t="s">
        <v>65</v>
      </c>
      <c r="D54" s="106" t="s">
        <v>66</v>
      </c>
      <c r="E54" s="106" t="s">
        <v>67</v>
      </c>
      <c r="F54" s="106" t="s">
        <v>65</v>
      </c>
      <c r="G54" s="106" t="s">
        <v>66</v>
      </c>
      <c r="H54" s="106" t="s">
        <v>67</v>
      </c>
      <c r="I54" s="106" t="s">
        <v>65</v>
      </c>
      <c r="J54" s="106" t="s">
        <v>66</v>
      </c>
      <c r="K54" s="106" t="s">
        <v>67</v>
      </c>
    </row>
    <row r="55" spans="1:11" ht="12.75">
      <c r="A55" s="142" t="s">
        <v>6</v>
      </c>
      <c r="B55" s="217"/>
      <c r="C55" s="107" t="s">
        <v>68</v>
      </c>
      <c r="D55" s="107" t="s">
        <v>69</v>
      </c>
      <c r="E55" s="107" t="s">
        <v>69</v>
      </c>
      <c r="F55" s="107" t="s">
        <v>68</v>
      </c>
      <c r="G55" s="107" t="s">
        <v>69</v>
      </c>
      <c r="H55" s="107" t="s">
        <v>69</v>
      </c>
      <c r="I55" s="107" t="s">
        <v>68</v>
      </c>
      <c r="J55" s="107" t="s">
        <v>69</v>
      </c>
      <c r="K55" s="107" t="s">
        <v>69</v>
      </c>
    </row>
    <row r="56" spans="1:12" s="144" customFormat="1" ht="15.75" customHeight="1">
      <c r="A56" s="44">
        <v>38</v>
      </c>
      <c r="B56" s="47" t="s">
        <v>73</v>
      </c>
      <c r="C56" s="47">
        <v>15193</v>
      </c>
      <c r="D56" s="47">
        <v>11960</v>
      </c>
      <c r="E56" s="47">
        <f aca="true" t="shared" si="9" ref="E56:E63">(D56*100)/C56</f>
        <v>78.72046337128941</v>
      </c>
      <c r="F56" s="47">
        <v>1321</v>
      </c>
      <c r="G56" s="47">
        <v>131</v>
      </c>
      <c r="H56" s="47">
        <f aca="true" t="shared" si="10" ref="H56:H63">(G56*100)/F56</f>
        <v>9.916729750189251</v>
      </c>
      <c r="I56" s="47">
        <f aca="true" t="shared" si="11" ref="I56:I63">C56+F56</f>
        <v>16514</v>
      </c>
      <c r="J56" s="47">
        <f aca="true" t="shared" si="12" ref="J56:J63">D56+G56</f>
        <v>12091</v>
      </c>
      <c r="K56" s="47">
        <f aca="true" t="shared" si="13" ref="K56:K63">(J56*100)/I56</f>
        <v>73.2166646481773</v>
      </c>
      <c r="L56" s="159"/>
    </row>
    <row r="57" spans="1:12" s="144" customFormat="1" ht="15.75" customHeight="1">
      <c r="A57" s="44">
        <v>39</v>
      </c>
      <c r="B57" s="47" t="s">
        <v>250</v>
      </c>
      <c r="C57" s="47">
        <v>43365</v>
      </c>
      <c r="D57" s="47">
        <v>33356</v>
      </c>
      <c r="E57" s="47">
        <f t="shared" si="9"/>
        <v>76.91917444944079</v>
      </c>
      <c r="F57" s="47">
        <v>8220</v>
      </c>
      <c r="G57" s="47">
        <v>1909</v>
      </c>
      <c r="H57" s="47">
        <f t="shared" si="10"/>
        <v>23.223844282238442</v>
      </c>
      <c r="I57" s="47">
        <f t="shared" si="11"/>
        <v>51585</v>
      </c>
      <c r="J57" s="47">
        <f t="shared" si="12"/>
        <v>35265</v>
      </c>
      <c r="K57" s="47">
        <f t="shared" si="13"/>
        <v>68.36289619075312</v>
      </c>
      <c r="L57" s="159"/>
    </row>
    <row r="58" spans="1:12" s="144" customFormat="1" ht="15.75" customHeight="1">
      <c r="A58" s="44">
        <v>40</v>
      </c>
      <c r="B58" s="47" t="s">
        <v>28</v>
      </c>
      <c r="C58" s="47">
        <v>2074</v>
      </c>
      <c r="D58" s="47">
        <v>3294</v>
      </c>
      <c r="E58" s="47">
        <f t="shared" si="9"/>
        <v>158.8235294117647</v>
      </c>
      <c r="F58" s="47">
        <v>1055</v>
      </c>
      <c r="G58" s="47">
        <v>44</v>
      </c>
      <c r="H58" s="47">
        <f t="shared" si="10"/>
        <v>4.170616113744076</v>
      </c>
      <c r="I58" s="47">
        <f t="shared" si="11"/>
        <v>3129</v>
      </c>
      <c r="J58" s="47">
        <f t="shared" si="12"/>
        <v>3338</v>
      </c>
      <c r="K58" s="47">
        <f t="shared" si="13"/>
        <v>106.67945030361138</v>
      </c>
      <c r="L58" s="159"/>
    </row>
    <row r="59" spans="1:12" s="144" customFormat="1" ht="15.75" customHeight="1">
      <c r="A59" s="44">
        <v>41</v>
      </c>
      <c r="B59" s="47" t="s">
        <v>217</v>
      </c>
      <c r="C59" s="47">
        <v>56540</v>
      </c>
      <c r="D59" s="47">
        <v>66410</v>
      </c>
      <c r="E59" s="47">
        <f t="shared" si="9"/>
        <v>117.4566678457729</v>
      </c>
      <c r="F59" s="47">
        <v>9928</v>
      </c>
      <c r="G59" s="47">
        <v>2782</v>
      </c>
      <c r="H59" s="47">
        <f t="shared" si="10"/>
        <v>28.021756647864624</v>
      </c>
      <c r="I59" s="47">
        <f t="shared" si="11"/>
        <v>66468</v>
      </c>
      <c r="J59" s="47">
        <f t="shared" si="12"/>
        <v>69192</v>
      </c>
      <c r="K59" s="47">
        <f t="shared" si="13"/>
        <v>104.09821267376783</v>
      </c>
      <c r="L59" s="159"/>
    </row>
    <row r="60" spans="1:12" s="144" customFormat="1" ht="15.75" customHeight="1">
      <c r="A60" s="44">
        <v>42</v>
      </c>
      <c r="B60" s="47" t="s">
        <v>27</v>
      </c>
      <c r="C60" s="47">
        <v>5093</v>
      </c>
      <c r="D60" s="47">
        <v>1553</v>
      </c>
      <c r="E60" s="47">
        <f t="shared" si="9"/>
        <v>30.49283330060868</v>
      </c>
      <c r="F60" s="47">
        <v>1248</v>
      </c>
      <c r="G60" s="47">
        <v>656</v>
      </c>
      <c r="H60" s="47">
        <f t="shared" si="10"/>
        <v>52.56410256410256</v>
      </c>
      <c r="I60" s="47">
        <f t="shared" si="11"/>
        <v>6341</v>
      </c>
      <c r="J60" s="47">
        <f t="shared" si="12"/>
        <v>2209</v>
      </c>
      <c r="K60" s="47">
        <f t="shared" si="13"/>
        <v>34.83677653366977</v>
      </c>
      <c r="L60" s="159"/>
    </row>
    <row r="61" spans="1:12" s="144" customFormat="1" ht="15.75" customHeight="1">
      <c r="A61" s="44">
        <v>43</v>
      </c>
      <c r="B61" s="47" t="s">
        <v>344</v>
      </c>
      <c r="C61" s="47">
        <v>60937</v>
      </c>
      <c r="D61" s="47">
        <v>48155</v>
      </c>
      <c r="E61" s="47">
        <f t="shared" si="9"/>
        <v>79.02423814759506</v>
      </c>
      <c r="F61" s="47">
        <v>17531</v>
      </c>
      <c r="G61" s="47">
        <v>3753</v>
      </c>
      <c r="H61" s="47">
        <f t="shared" si="10"/>
        <v>21.407791911471108</v>
      </c>
      <c r="I61" s="47">
        <f t="shared" si="11"/>
        <v>78468</v>
      </c>
      <c r="J61" s="47">
        <f t="shared" si="12"/>
        <v>51908</v>
      </c>
      <c r="K61" s="47">
        <f t="shared" si="13"/>
        <v>66.15180710608146</v>
      </c>
      <c r="L61" s="159"/>
    </row>
    <row r="62" spans="1:12" s="144" customFormat="1" ht="15.75" customHeight="1">
      <c r="A62" s="44">
        <v>44</v>
      </c>
      <c r="B62" s="47" t="s">
        <v>25</v>
      </c>
      <c r="C62" s="47">
        <v>5650</v>
      </c>
      <c r="D62" s="47">
        <v>3100</v>
      </c>
      <c r="E62" s="47">
        <f t="shared" si="9"/>
        <v>54.86725663716814</v>
      </c>
      <c r="F62" s="47">
        <v>976</v>
      </c>
      <c r="G62" s="47">
        <v>229</v>
      </c>
      <c r="H62" s="47">
        <f t="shared" si="10"/>
        <v>23.46311475409836</v>
      </c>
      <c r="I62" s="47">
        <f t="shared" si="11"/>
        <v>6626</v>
      </c>
      <c r="J62" s="47">
        <f t="shared" si="12"/>
        <v>3329</v>
      </c>
      <c r="K62" s="47">
        <f t="shared" si="13"/>
        <v>50.24147298520978</v>
      </c>
      <c r="L62" s="159"/>
    </row>
    <row r="63" spans="1:12" s="144" customFormat="1" ht="15.75" customHeight="1">
      <c r="A63" s="44">
        <v>45</v>
      </c>
      <c r="B63" s="47" t="s">
        <v>26</v>
      </c>
      <c r="C63" s="47">
        <v>5944</v>
      </c>
      <c r="D63" s="47">
        <v>8477</v>
      </c>
      <c r="E63" s="47">
        <f t="shared" si="9"/>
        <v>142.614401076716</v>
      </c>
      <c r="F63" s="47">
        <v>1561</v>
      </c>
      <c r="G63" s="47">
        <v>184</v>
      </c>
      <c r="H63" s="47">
        <f t="shared" si="10"/>
        <v>11.787315823190262</v>
      </c>
      <c r="I63" s="47">
        <f t="shared" si="11"/>
        <v>7505</v>
      </c>
      <c r="J63" s="47">
        <f t="shared" si="12"/>
        <v>8661</v>
      </c>
      <c r="K63" s="47">
        <f t="shared" si="13"/>
        <v>115.40306462358427</v>
      </c>
      <c r="L63" s="159"/>
    </row>
    <row r="64" spans="1:12" s="322" customFormat="1" ht="15.75" customHeight="1">
      <c r="A64" s="44"/>
      <c r="B64" s="152" t="s">
        <v>117</v>
      </c>
      <c r="C64" s="126">
        <f>SUM(C56:C63)</f>
        <v>194796</v>
      </c>
      <c r="D64" s="126">
        <f>SUM(D56:D63)</f>
        <v>176305</v>
      </c>
      <c r="E64" s="126">
        <f>(D64/C64)*100</f>
        <v>90.50750528758292</v>
      </c>
      <c r="F64" s="126">
        <f>SUM(F56:F63)</f>
        <v>41840</v>
      </c>
      <c r="G64" s="126">
        <f>SUM(G56:G63)</f>
        <v>9688</v>
      </c>
      <c r="H64" s="126">
        <f>(G64/F64)*100</f>
        <v>23.15487571701721</v>
      </c>
      <c r="I64" s="126">
        <f>SUM(I56:I63)</f>
        <v>236636</v>
      </c>
      <c r="J64" s="126">
        <f>SUM(J56:J63)</f>
        <v>185993</v>
      </c>
      <c r="K64" s="126">
        <f>(J64/I64)*100</f>
        <v>78.5987761794486</v>
      </c>
      <c r="L64" s="321"/>
    </row>
    <row r="65" spans="1:12" s="144" customFormat="1" ht="15.75" customHeight="1">
      <c r="A65" s="44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159"/>
    </row>
    <row r="66" spans="1:12" s="144" customFormat="1" ht="15.75" customHeight="1">
      <c r="A66" s="44">
        <v>46</v>
      </c>
      <c r="B66" s="47" t="s">
        <v>29</v>
      </c>
      <c r="C66" s="47">
        <v>508223</v>
      </c>
      <c r="D66" s="47">
        <v>503786</v>
      </c>
      <c r="E66" s="47">
        <f>(D66*100)/C66</f>
        <v>99.12695804794352</v>
      </c>
      <c r="F66" s="47">
        <v>17582</v>
      </c>
      <c r="G66" s="47">
        <v>1448</v>
      </c>
      <c r="H66" s="47">
        <f>(G66*100)/F66</f>
        <v>8.235695597770446</v>
      </c>
      <c r="I66" s="47">
        <f>C66+F66</f>
        <v>525805</v>
      </c>
      <c r="J66" s="47">
        <f>D66+G66</f>
        <v>505234</v>
      </c>
      <c r="K66" s="47">
        <f>(J66*100)/I66</f>
        <v>96.08771312558838</v>
      </c>
      <c r="L66" s="159"/>
    </row>
    <row r="67" spans="1:12" s="144" customFormat="1" ht="15.75" customHeight="1">
      <c r="A67" s="44">
        <v>47</v>
      </c>
      <c r="B67" s="47" t="s">
        <v>124</v>
      </c>
      <c r="C67" s="47">
        <v>0</v>
      </c>
      <c r="D67" s="47">
        <v>0</v>
      </c>
      <c r="E67" s="47">
        <v>0</v>
      </c>
      <c r="F67" s="47">
        <v>24261</v>
      </c>
      <c r="G67" s="47">
        <v>1153</v>
      </c>
      <c r="H67" s="47">
        <f>(G67*100)/F67</f>
        <v>4.752483409587404</v>
      </c>
      <c r="I67" s="47">
        <f>C67+F67</f>
        <v>24261</v>
      </c>
      <c r="J67" s="47">
        <f>D67+G67</f>
        <v>1153</v>
      </c>
      <c r="K67" s="47">
        <f>(J67*100)/I67</f>
        <v>4.752483409587404</v>
      </c>
      <c r="L67" s="159"/>
    </row>
    <row r="68" spans="1:12" s="322" customFormat="1" ht="15.75" customHeight="1">
      <c r="A68" s="151"/>
      <c r="B68" s="152" t="s">
        <v>117</v>
      </c>
      <c r="C68" s="126">
        <f>SUM(C66:C67)</f>
        <v>508223</v>
      </c>
      <c r="D68" s="126">
        <f>SUM(D66:D67)</f>
        <v>503786</v>
      </c>
      <c r="E68" s="126">
        <f>(D68/C68)*100</f>
        <v>99.12695804794353</v>
      </c>
      <c r="F68" s="126">
        <f>SUM(F66:F67)</f>
        <v>41843</v>
      </c>
      <c r="G68" s="126">
        <f>SUM(G66:G67)</f>
        <v>2601</v>
      </c>
      <c r="H68" s="126">
        <f>(G68/F68)*100</f>
        <v>6.216093492340415</v>
      </c>
      <c r="I68" s="126">
        <f>SUM(I66:I67)</f>
        <v>550066</v>
      </c>
      <c r="J68" s="126">
        <f>SUM(J66:J67)</f>
        <v>506387</v>
      </c>
      <c r="K68" s="126">
        <f>(J68/I68)*100</f>
        <v>92.05931651838142</v>
      </c>
      <c r="L68" s="321"/>
    </row>
    <row r="69" spans="1:256" s="322" customFormat="1" ht="15.75" customHeight="1">
      <c r="A69" s="151"/>
      <c r="B69" s="152" t="s">
        <v>30</v>
      </c>
      <c r="C69" s="126">
        <f>+C49+C64+C68</f>
        <v>1638438</v>
      </c>
      <c r="D69" s="126">
        <f>+D49+D64+D68</f>
        <v>1129491</v>
      </c>
      <c r="E69" s="126">
        <f>(D69/C69)*100</f>
        <v>68.93706078594369</v>
      </c>
      <c r="F69" s="126">
        <f>+F49+F64+F68</f>
        <v>506075</v>
      </c>
      <c r="G69" s="126">
        <f>+G49+G64+G68</f>
        <v>362701</v>
      </c>
      <c r="H69" s="126">
        <f>(G69/F69)*100</f>
        <v>71.66941658845033</v>
      </c>
      <c r="I69" s="126">
        <f>+I49+I64+I68</f>
        <v>2144513</v>
      </c>
      <c r="J69" s="126">
        <f>+J49+J64+J68</f>
        <v>1492192</v>
      </c>
      <c r="K69" s="126">
        <f>(J69/I69)*100</f>
        <v>69.58185844525075</v>
      </c>
      <c r="L69" s="321"/>
      <c r="IV69" s="322" t="s">
        <v>31</v>
      </c>
    </row>
    <row r="70" spans="2:256" ht="12.75">
      <c r="B70" s="16"/>
      <c r="IV70" s="82" t="s">
        <v>360</v>
      </c>
    </row>
    <row r="71" ht="12.75">
      <c r="B71" s="82" t="s">
        <v>388</v>
      </c>
    </row>
    <row r="72" ht="12.75">
      <c r="B72" s="16"/>
    </row>
    <row r="73" spans="2:5" ht="12.75">
      <c r="B73" s="16"/>
      <c r="E73" s="112"/>
    </row>
    <row r="74" ht="12.75">
      <c r="B74" s="16"/>
    </row>
    <row r="75" ht="12.75">
      <c r="B75" s="16"/>
    </row>
    <row r="76" ht="12.75">
      <c r="B76" s="16"/>
    </row>
    <row r="77" ht="12.75">
      <c r="B77" s="16"/>
    </row>
    <row r="78" ht="12.75">
      <c r="B78" s="16"/>
    </row>
    <row r="79" ht="12.75">
      <c r="B79" s="16"/>
    </row>
    <row r="80" ht="12.75">
      <c r="B80" s="16"/>
    </row>
    <row r="81" ht="12.75">
      <c r="B81" s="16"/>
    </row>
    <row r="82" ht="12.75">
      <c r="B82" s="16"/>
    </row>
    <row r="83" ht="12.75">
      <c r="B83" s="16"/>
    </row>
    <row r="84" ht="12.75">
      <c r="B84" s="16"/>
    </row>
    <row r="85" ht="12.75">
      <c r="B85" s="16"/>
    </row>
    <row r="86" ht="12.75">
      <c r="B86" s="16"/>
    </row>
    <row r="87" ht="12.75">
      <c r="B87" s="16"/>
    </row>
    <row r="88" ht="12.75">
      <c r="B88" s="16"/>
    </row>
    <row r="89" ht="12.75">
      <c r="B89" s="16"/>
    </row>
    <row r="90" ht="12.75">
      <c r="B90" s="16"/>
    </row>
    <row r="91" ht="12.75">
      <c r="B91" s="16"/>
    </row>
    <row r="92" ht="12.75">
      <c r="B92" s="16"/>
    </row>
    <row r="93" ht="12.75">
      <c r="B93" s="16"/>
    </row>
    <row r="94" ht="12.75">
      <c r="B94" s="16"/>
    </row>
    <row r="95" ht="12.75">
      <c r="B95" s="16"/>
    </row>
    <row r="96" ht="12.75">
      <c r="B96" s="16"/>
    </row>
    <row r="97" ht="12.75">
      <c r="B97" s="16"/>
    </row>
    <row r="98" ht="12.75">
      <c r="B98" s="16"/>
    </row>
    <row r="99" ht="12.75">
      <c r="B99" s="16"/>
    </row>
    <row r="100" ht="12.75">
      <c r="B100" s="16"/>
    </row>
  </sheetData>
  <sheetProtection/>
  <mergeCells count="6">
    <mergeCell ref="C4:E4"/>
    <mergeCell ref="F4:H4"/>
    <mergeCell ref="I4:K4"/>
    <mergeCell ref="C53:E53"/>
    <mergeCell ref="F53:H53"/>
    <mergeCell ref="I53:K53"/>
  </mergeCells>
  <printOptions gridLines="1" horizontalCentered="1"/>
  <pageMargins left="0.75" right="0.75" top="0.29" bottom="0.33" header="0.24" footer="0.3"/>
  <pageSetup blackAndWhite="1" horizontalDpi="300" verticalDpi="300" orientation="landscape" paperSize="9" scale="85" r:id="rId2"/>
  <rowBreaks count="1" manualBreakCount="1">
    <brk id="49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00"/>
  <sheetViews>
    <sheetView zoomScalePageLayoutView="0" workbookViewId="0" topLeftCell="D1">
      <selection activeCell="G74" sqref="A1:IV16384"/>
    </sheetView>
  </sheetViews>
  <sheetFormatPr defaultColWidth="9.140625" defaultRowHeight="12.75"/>
  <cols>
    <col min="1" max="1" width="3.7109375" style="82" customWidth="1"/>
    <col min="2" max="2" width="22.140625" style="82" bestFit="1" customWidth="1"/>
    <col min="3" max="3" width="10.8515625" style="16" customWidth="1"/>
    <col min="4" max="4" width="12.140625" style="16" customWidth="1"/>
    <col min="5" max="5" width="9.28125" style="16" customWidth="1"/>
    <col min="6" max="6" width="11.00390625" style="16" customWidth="1"/>
    <col min="7" max="7" width="10.28125" style="16" customWidth="1"/>
    <col min="8" max="8" width="9.28125" style="16" customWidth="1"/>
    <col min="9" max="10" width="11.7109375" style="16" customWidth="1"/>
    <col min="11" max="11" width="9.28125" style="16" customWidth="1"/>
    <col min="12" max="12" width="12.00390625" style="16" customWidth="1"/>
    <col min="13" max="13" width="11.00390625" style="16" customWidth="1"/>
    <col min="14" max="14" width="9.8515625" style="16" customWidth="1"/>
    <col min="15" max="16384" width="9.140625" style="82" customWidth="1"/>
  </cols>
  <sheetData>
    <row r="1" spans="1:14" ht="15">
      <c r="A1" s="84"/>
      <c r="B1" s="84"/>
      <c r="C1" s="15"/>
      <c r="D1" s="15"/>
      <c r="E1" s="15"/>
      <c r="F1" s="389"/>
      <c r="G1" s="15"/>
      <c r="H1" s="15"/>
      <c r="N1" s="17"/>
    </row>
    <row r="2" spans="4:9" ht="15">
      <c r="D2" s="15"/>
      <c r="E2" s="15"/>
      <c r="F2" s="15"/>
      <c r="G2" s="15"/>
      <c r="I2" s="228"/>
    </row>
    <row r="3" spans="4:13" ht="15">
      <c r="D3" s="15"/>
      <c r="E3" s="15"/>
      <c r="F3" s="15"/>
      <c r="G3" s="15"/>
      <c r="M3" s="17"/>
    </row>
    <row r="4" spans="1:14" ht="14.25">
      <c r="A4" s="214"/>
      <c r="B4" s="214"/>
      <c r="C4" s="483" t="s">
        <v>183</v>
      </c>
      <c r="D4" s="483"/>
      <c r="E4" s="483"/>
      <c r="F4" s="390" t="s">
        <v>333</v>
      </c>
      <c r="G4" s="215" t="s">
        <v>410</v>
      </c>
      <c r="H4" s="330"/>
      <c r="I4" s="390" t="s">
        <v>253</v>
      </c>
      <c r="J4" s="215"/>
      <c r="K4" s="331"/>
      <c r="L4" s="390" t="s">
        <v>254</v>
      </c>
      <c r="M4" s="215"/>
      <c r="N4" s="330"/>
    </row>
    <row r="5" spans="1:14" ht="12.75">
      <c r="A5" s="216" t="s">
        <v>4</v>
      </c>
      <c r="B5" s="216" t="s">
        <v>5</v>
      </c>
      <c r="C5" s="106" t="s">
        <v>65</v>
      </c>
      <c r="D5" s="106" t="s">
        <v>66</v>
      </c>
      <c r="E5" s="106" t="s">
        <v>67</v>
      </c>
      <c r="F5" s="106" t="s">
        <v>65</v>
      </c>
      <c r="G5" s="106" t="s">
        <v>66</v>
      </c>
      <c r="H5" s="106" t="s">
        <v>67</v>
      </c>
      <c r="I5" s="106" t="s">
        <v>65</v>
      </c>
      <c r="J5" s="106" t="s">
        <v>66</v>
      </c>
      <c r="K5" s="106" t="s">
        <v>67</v>
      </c>
      <c r="L5" s="106" t="s">
        <v>65</v>
      </c>
      <c r="M5" s="106" t="s">
        <v>66</v>
      </c>
      <c r="N5" s="106" t="s">
        <v>67</v>
      </c>
    </row>
    <row r="6" spans="1:14" ht="12.75">
      <c r="A6" s="142" t="s">
        <v>6</v>
      </c>
      <c r="B6" s="217"/>
      <c r="C6" s="107" t="s">
        <v>68</v>
      </c>
      <c r="D6" s="107" t="s">
        <v>69</v>
      </c>
      <c r="E6" s="107" t="s">
        <v>69</v>
      </c>
      <c r="F6" s="107" t="s">
        <v>68</v>
      </c>
      <c r="G6" s="107" t="s">
        <v>69</v>
      </c>
      <c r="H6" s="107" t="s">
        <v>69</v>
      </c>
      <c r="I6" s="107" t="s">
        <v>68</v>
      </c>
      <c r="J6" s="107" t="s">
        <v>69</v>
      </c>
      <c r="K6" s="107" t="s">
        <v>69</v>
      </c>
      <c r="L6" s="107" t="s">
        <v>68</v>
      </c>
      <c r="M6" s="107" t="s">
        <v>69</v>
      </c>
      <c r="N6" s="107" t="s">
        <v>69</v>
      </c>
    </row>
    <row r="7" spans="1:14" ht="13.5" customHeight="1">
      <c r="A7" s="44">
        <v>1</v>
      </c>
      <c r="B7" s="47" t="s">
        <v>7</v>
      </c>
      <c r="C7" s="47">
        <f>'TABLE-8A'!I7</f>
        <v>45439</v>
      </c>
      <c r="D7" s="47">
        <f>'TABLE-8A'!J7</f>
        <v>17167</v>
      </c>
      <c r="E7" s="47">
        <f>'TABLE-8A'!K7</f>
        <v>37.78032086973745</v>
      </c>
      <c r="F7" s="47">
        <v>10042</v>
      </c>
      <c r="G7" s="47">
        <v>9033</v>
      </c>
      <c r="H7" s="47">
        <f aca="true" t="shared" si="0" ref="H7:H49">(G7*100)/F7</f>
        <v>89.95220075682136</v>
      </c>
      <c r="I7" s="47">
        <v>10708</v>
      </c>
      <c r="J7" s="47">
        <v>6567</v>
      </c>
      <c r="K7" s="47">
        <f aca="true" t="shared" si="1" ref="K7:K49">(J7*100)/I7</f>
        <v>61.32797908106089</v>
      </c>
      <c r="L7" s="47">
        <f>C7+F7+I7</f>
        <v>66189</v>
      </c>
      <c r="M7" s="47">
        <f>D7+G7+J7</f>
        <v>32767</v>
      </c>
      <c r="N7" s="47">
        <f>(M7*100)/L7</f>
        <v>49.505204792337096</v>
      </c>
    </row>
    <row r="8" spans="1:14" ht="13.5" customHeight="1">
      <c r="A8" s="44">
        <v>2</v>
      </c>
      <c r="B8" s="47" t="s">
        <v>8</v>
      </c>
      <c r="C8" s="47">
        <f>'TABLE-8A'!I8</f>
        <v>210</v>
      </c>
      <c r="D8" s="47">
        <f>'TABLE-8A'!J8</f>
        <v>0</v>
      </c>
      <c r="E8" s="47">
        <f>'TABLE-8A'!K8</f>
        <v>0</v>
      </c>
      <c r="F8" s="47">
        <v>1201</v>
      </c>
      <c r="G8" s="47">
        <v>3</v>
      </c>
      <c r="H8" s="391">
        <f t="shared" si="0"/>
        <v>0.2497918401332223</v>
      </c>
      <c r="I8" s="47">
        <v>1220</v>
      </c>
      <c r="J8" s="47">
        <v>30</v>
      </c>
      <c r="K8" s="47">
        <f t="shared" si="1"/>
        <v>2.459016393442623</v>
      </c>
      <c r="L8" s="47">
        <f aca="true" t="shared" si="2" ref="L8:L45">C8+F8+I8</f>
        <v>2631</v>
      </c>
      <c r="M8" s="47">
        <f aca="true" t="shared" si="3" ref="M8:M26">D8+G8+J8</f>
        <v>33</v>
      </c>
      <c r="N8" s="47">
        <f aca="true" t="shared" si="4" ref="N8:N49">(M8*100)/L8</f>
        <v>1.2542759407069555</v>
      </c>
    </row>
    <row r="9" spans="1:14" ht="13.5" customHeight="1">
      <c r="A9" s="44">
        <v>3</v>
      </c>
      <c r="B9" s="47" t="s">
        <v>9</v>
      </c>
      <c r="C9" s="47">
        <f>'TABLE-8A'!I9</f>
        <v>26390</v>
      </c>
      <c r="D9" s="47">
        <f>'TABLE-8A'!J9</f>
        <v>11210</v>
      </c>
      <c r="E9" s="47">
        <f>'TABLE-8A'!K9</f>
        <v>42.47821144372868</v>
      </c>
      <c r="F9" s="47">
        <v>8435</v>
      </c>
      <c r="G9" s="47">
        <v>6233</v>
      </c>
      <c r="H9" s="47">
        <f t="shared" si="0"/>
        <v>73.8944872554831</v>
      </c>
      <c r="I9" s="47">
        <v>10858</v>
      </c>
      <c r="J9" s="47">
        <v>8791</v>
      </c>
      <c r="K9" s="47">
        <f t="shared" si="1"/>
        <v>80.96334499907903</v>
      </c>
      <c r="L9" s="47">
        <f t="shared" si="2"/>
        <v>45683</v>
      </c>
      <c r="M9" s="47">
        <f t="shared" si="3"/>
        <v>26234</v>
      </c>
      <c r="N9" s="47">
        <f t="shared" si="4"/>
        <v>57.426176039226846</v>
      </c>
    </row>
    <row r="10" spans="1:14" ht="13.5" customHeight="1">
      <c r="A10" s="44">
        <v>4</v>
      </c>
      <c r="B10" s="47" t="s">
        <v>10</v>
      </c>
      <c r="C10" s="47">
        <f>'TABLE-8A'!I10</f>
        <v>226720</v>
      </c>
      <c r="D10" s="47">
        <f>'TABLE-8A'!J10</f>
        <v>100907</v>
      </c>
      <c r="E10" s="47">
        <f>'TABLE-8A'!K10</f>
        <v>44.50732180663373</v>
      </c>
      <c r="F10" s="47">
        <v>19736</v>
      </c>
      <c r="G10" s="47">
        <v>11594</v>
      </c>
      <c r="H10" s="47">
        <f t="shared" si="0"/>
        <v>58.7454398054317</v>
      </c>
      <c r="I10" s="47">
        <v>19237</v>
      </c>
      <c r="J10" s="47">
        <v>6109</v>
      </c>
      <c r="K10" s="47">
        <f t="shared" si="1"/>
        <v>31.75651089047149</v>
      </c>
      <c r="L10" s="47">
        <f t="shared" si="2"/>
        <v>265693</v>
      </c>
      <c r="M10" s="47">
        <f t="shared" si="3"/>
        <v>118610</v>
      </c>
      <c r="N10" s="47">
        <f t="shared" si="4"/>
        <v>44.64174818305337</v>
      </c>
    </row>
    <row r="11" spans="1:14" ht="13.5" customHeight="1">
      <c r="A11" s="44">
        <v>5</v>
      </c>
      <c r="B11" s="47" t="s">
        <v>11</v>
      </c>
      <c r="C11" s="47">
        <f>'TABLE-8A'!I11</f>
        <v>32765</v>
      </c>
      <c r="D11" s="47">
        <f>'TABLE-8A'!J11</f>
        <v>14060</v>
      </c>
      <c r="E11" s="47">
        <f>'TABLE-8A'!K11</f>
        <v>42.911643522050966</v>
      </c>
      <c r="F11" s="47">
        <v>6678</v>
      </c>
      <c r="G11" s="47">
        <v>4076</v>
      </c>
      <c r="H11" s="47">
        <f t="shared" si="0"/>
        <v>61.03623839472896</v>
      </c>
      <c r="I11" s="47">
        <v>5958</v>
      </c>
      <c r="J11" s="47">
        <v>1243</v>
      </c>
      <c r="K11" s="47">
        <f t="shared" si="1"/>
        <v>20.862705605908022</v>
      </c>
      <c r="L11" s="47">
        <f t="shared" si="2"/>
        <v>45401</v>
      </c>
      <c r="M11" s="47">
        <f t="shared" si="3"/>
        <v>19379</v>
      </c>
      <c r="N11" s="47">
        <f t="shared" si="4"/>
        <v>42.684081848417435</v>
      </c>
    </row>
    <row r="12" spans="1:14" ht="13.5" customHeight="1">
      <c r="A12" s="44">
        <v>6</v>
      </c>
      <c r="B12" s="47" t="s">
        <v>12</v>
      </c>
      <c r="C12" s="47">
        <f>'TABLE-8A'!I12</f>
        <v>15597</v>
      </c>
      <c r="D12" s="47">
        <f>'TABLE-8A'!J12</f>
        <v>8152</v>
      </c>
      <c r="E12" s="47">
        <f>'TABLE-8A'!K12</f>
        <v>52.26646149900622</v>
      </c>
      <c r="F12" s="47">
        <v>3955</v>
      </c>
      <c r="G12" s="47">
        <v>2769</v>
      </c>
      <c r="H12" s="47">
        <f t="shared" si="0"/>
        <v>70.01264222503161</v>
      </c>
      <c r="I12" s="47">
        <v>4923</v>
      </c>
      <c r="J12" s="47">
        <v>5070</v>
      </c>
      <c r="K12" s="47">
        <f t="shared" si="1"/>
        <v>102.98598415600243</v>
      </c>
      <c r="L12" s="47">
        <f t="shared" si="2"/>
        <v>24475</v>
      </c>
      <c r="M12" s="47">
        <f t="shared" si="3"/>
        <v>15991</v>
      </c>
      <c r="N12" s="47">
        <f t="shared" si="4"/>
        <v>65.33605720122574</v>
      </c>
    </row>
    <row r="13" spans="1:14" ht="13.5" customHeight="1">
      <c r="A13" s="44">
        <v>7</v>
      </c>
      <c r="B13" s="47" t="s">
        <v>13</v>
      </c>
      <c r="C13" s="47">
        <f>'TABLE-8A'!I13</f>
        <v>157084</v>
      </c>
      <c r="D13" s="47">
        <f>'TABLE-8A'!J13</f>
        <v>66370</v>
      </c>
      <c r="E13" s="47">
        <f>'TABLE-8A'!K13</f>
        <v>42.25127957016628</v>
      </c>
      <c r="F13" s="47">
        <v>19228</v>
      </c>
      <c r="G13" s="47">
        <v>13075</v>
      </c>
      <c r="H13" s="47">
        <f t="shared" si="0"/>
        <v>67.99979197004369</v>
      </c>
      <c r="I13" s="47">
        <v>21169</v>
      </c>
      <c r="J13" s="47">
        <v>15026</v>
      </c>
      <c r="K13" s="47">
        <f t="shared" si="1"/>
        <v>70.98115168406632</v>
      </c>
      <c r="L13" s="47">
        <f t="shared" si="2"/>
        <v>197481</v>
      </c>
      <c r="M13" s="47">
        <f t="shared" si="3"/>
        <v>94471</v>
      </c>
      <c r="N13" s="47">
        <f t="shared" si="4"/>
        <v>47.838019860138445</v>
      </c>
    </row>
    <row r="14" spans="1:14" ht="13.5" customHeight="1">
      <c r="A14" s="44">
        <v>8</v>
      </c>
      <c r="B14" s="47" t="s">
        <v>154</v>
      </c>
      <c r="C14" s="47">
        <f>'TABLE-8A'!I14</f>
        <v>2221</v>
      </c>
      <c r="D14" s="47">
        <f>'TABLE-8A'!J14</f>
        <v>50794</v>
      </c>
      <c r="E14" s="47">
        <f>'TABLE-8A'!K14</f>
        <v>2286.9878433138224</v>
      </c>
      <c r="F14" s="47">
        <v>1124</v>
      </c>
      <c r="G14" s="47">
        <v>1472</v>
      </c>
      <c r="H14" s="47">
        <f t="shared" si="0"/>
        <v>130.9608540925267</v>
      </c>
      <c r="I14" s="47">
        <v>2087</v>
      </c>
      <c r="J14" s="47">
        <v>31</v>
      </c>
      <c r="K14" s="47">
        <f t="shared" si="1"/>
        <v>1.4853857211308097</v>
      </c>
      <c r="L14" s="47">
        <f t="shared" si="2"/>
        <v>5432</v>
      </c>
      <c r="M14" s="47">
        <f t="shared" si="3"/>
        <v>52297</v>
      </c>
      <c r="N14" s="47">
        <f t="shared" si="4"/>
        <v>962.7577319587629</v>
      </c>
    </row>
    <row r="15" spans="1:14" ht="13.5" customHeight="1">
      <c r="A15" s="44">
        <v>9</v>
      </c>
      <c r="B15" s="47" t="s">
        <v>14</v>
      </c>
      <c r="C15" s="47">
        <f>'TABLE-8A'!I15</f>
        <v>7728</v>
      </c>
      <c r="D15" s="47">
        <f>'TABLE-8A'!J15</f>
        <v>2646</v>
      </c>
      <c r="E15" s="47">
        <f>'TABLE-8A'!K15</f>
        <v>34.23913043478261</v>
      </c>
      <c r="F15" s="47">
        <v>3248</v>
      </c>
      <c r="G15" s="47">
        <v>11466</v>
      </c>
      <c r="H15" s="47">
        <f t="shared" si="0"/>
        <v>353.01724137931035</v>
      </c>
      <c r="I15" s="47">
        <v>3042</v>
      </c>
      <c r="J15" s="47">
        <v>1546</v>
      </c>
      <c r="K15" s="47">
        <f t="shared" si="1"/>
        <v>50.82182774490467</v>
      </c>
      <c r="L15" s="47">
        <f t="shared" si="2"/>
        <v>14018</v>
      </c>
      <c r="M15" s="47">
        <f t="shared" si="3"/>
        <v>15658</v>
      </c>
      <c r="N15" s="47">
        <f t="shared" si="4"/>
        <v>111.69924382936225</v>
      </c>
    </row>
    <row r="16" spans="1:14" ht="13.5" customHeight="1">
      <c r="A16" s="44">
        <v>10</v>
      </c>
      <c r="B16" s="47" t="s">
        <v>255</v>
      </c>
      <c r="C16" s="47">
        <f>'TABLE-8A'!I16</f>
        <v>4179</v>
      </c>
      <c r="D16" s="47">
        <f>'TABLE-8A'!J16</f>
        <v>1250</v>
      </c>
      <c r="E16" s="47">
        <f>'TABLE-8A'!K16</f>
        <v>29.911462072266094</v>
      </c>
      <c r="F16" s="47">
        <v>2730</v>
      </c>
      <c r="G16" s="47">
        <v>130</v>
      </c>
      <c r="H16" s="47">
        <f>(G16*100)/F16</f>
        <v>4.761904761904762</v>
      </c>
      <c r="I16" s="47">
        <v>1852</v>
      </c>
      <c r="J16" s="47">
        <v>187</v>
      </c>
      <c r="K16" s="47">
        <f>(J16*100)/I16</f>
        <v>10.097192224622031</v>
      </c>
      <c r="L16" s="47">
        <f>C16+F16+I16</f>
        <v>8761</v>
      </c>
      <c r="M16" s="47">
        <f>D16+G16+J16</f>
        <v>1567</v>
      </c>
      <c r="N16" s="47">
        <f>(M16*100)/L16</f>
        <v>17.886086063234792</v>
      </c>
    </row>
    <row r="17" spans="1:14" ht="13.5" customHeight="1">
      <c r="A17" s="44">
        <v>11</v>
      </c>
      <c r="B17" s="47" t="s">
        <v>15</v>
      </c>
      <c r="C17" s="47">
        <f>'TABLE-8A'!I17</f>
        <v>1883</v>
      </c>
      <c r="D17" s="47">
        <f>'TABLE-8A'!J17</f>
        <v>350</v>
      </c>
      <c r="E17" s="47">
        <f>'TABLE-8A'!K17</f>
        <v>18.587360594795538</v>
      </c>
      <c r="F17" s="47">
        <v>1048</v>
      </c>
      <c r="G17" s="47">
        <v>104</v>
      </c>
      <c r="H17" s="47">
        <f t="shared" si="0"/>
        <v>9.923664122137405</v>
      </c>
      <c r="I17" s="47">
        <v>1415</v>
      </c>
      <c r="J17" s="47">
        <v>370</v>
      </c>
      <c r="K17" s="47">
        <f t="shared" si="1"/>
        <v>26.148409893992934</v>
      </c>
      <c r="L17" s="47">
        <f t="shared" si="2"/>
        <v>4346</v>
      </c>
      <c r="M17" s="47">
        <f t="shared" si="3"/>
        <v>824</v>
      </c>
      <c r="N17" s="47">
        <f t="shared" si="4"/>
        <v>18.959963184537507</v>
      </c>
    </row>
    <row r="18" spans="1:14" ht="13.5" customHeight="1">
      <c r="A18" s="44">
        <v>12</v>
      </c>
      <c r="B18" s="47" t="s">
        <v>16</v>
      </c>
      <c r="C18" s="47">
        <f>'TABLE-8A'!I18</f>
        <v>1032</v>
      </c>
      <c r="D18" s="47">
        <f>'TABLE-8A'!J18</f>
        <v>24</v>
      </c>
      <c r="E18" s="47">
        <f>'TABLE-8A'!K18</f>
        <v>2.3255813953488373</v>
      </c>
      <c r="F18" s="47">
        <v>1359</v>
      </c>
      <c r="G18" s="47">
        <v>287</v>
      </c>
      <c r="H18" s="47">
        <f t="shared" si="0"/>
        <v>21.118469462840324</v>
      </c>
      <c r="I18" s="47">
        <v>1664</v>
      </c>
      <c r="J18" s="47">
        <v>375</v>
      </c>
      <c r="K18" s="47">
        <f t="shared" si="1"/>
        <v>22.536057692307693</v>
      </c>
      <c r="L18" s="47">
        <f t="shared" si="2"/>
        <v>4055</v>
      </c>
      <c r="M18" s="47">
        <f t="shared" si="3"/>
        <v>686</v>
      </c>
      <c r="N18" s="47">
        <f t="shared" si="4"/>
        <v>16.9173859432799</v>
      </c>
    </row>
    <row r="19" spans="1:14" ht="13.5" customHeight="1">
      <c r="A19" s="44">
        <v>13</v>
      </c>
      <c r="B19" s="47" t="s">
        <v>17</v>
      </c>
      <c r="C19" s="47">
        <f>'TABLE-8A'!I19</f>
        <v>11681</v>
      </c>
      <c r="D19" s="47">
        <f>'TABLE-8A'!J19</f>
        <v>7365</v>
      </c>
      <c r="E19" s="47">
        <f>'TABLE-8A'!K19</f>
        <v>63.05110863795908</v>
      </c>
      <c r="F19" s="47">
        <v>3700</v>
      </c>
      <c r="G19" s="47">
        <v>2884</v>
      </c>
      <c r="H19" s="47">
        <f t="shared" si="0"/>
        <v>77.94594594594595</v>
      </c>
      <c r="I19" s="47">
        <v>7198</v>
      </c>
      <c r="J19" s="47">
        <v>4225</v>
      </c>
      <c r="K19" s="47">
        <f t="shared" si="1"/>
        <v>58.69686023895527</v>
      </c>
      <c r="L19" s="47">
        <f t="shared" si="2"/>
        <v>22579</v>
      </c>
      <c r="M19" s="47">
        <f t="shared" si="3"/>
        <v>14474</v>
      </c>
      <c r="N19" s="47">
        <f t="shared" si="4"/>
        <v>64.10381327782453</v>
      </c>
    </row>
    <row r="20" spans="1:14" ht="15.75" customHeight="1">
      <c r="A20" s="44">
        <v>14</v>
      </c>
      <c r="B20" s="47" t="s">
        <v>155</v>
      </c>
      <c r="C20" s="47">
        <f>'TABLE-8A'!I20</f>
        <v>5848</v>
      </c>
      <c r="D20" s="47">
        <f>'TABLE-8A'!J20</f>
        <v>1006</v>
      </c>
      <c r="E20" s="47">
        <f>'TABLE-8A'!K20</f>
        <v>17.202462380300958</v>
      </c>
      <c r="F20" s="47">
        <v>2439</v>
      </c>
      <c r="G20" s="47">
        <v>2453</v>
      </c>
      <c r="H20" s="47">
        <f t="shared" si="0"/>
        <v>100.5740057400574</v>
      </c>
      <c r="I20" s="47">
        <v>2409</v>
      </c>
      <c r="J20" s="47">
        <v>519</v>
      </c>
      <c r="K20" s="47">
        <f t="shared" si="1"/>
        <v>21.54420921544209</v>
      </c>
      <c r="L20" s="47">
        <f t="shared" si="2"/>
        <v>10696</v>
      </c>
      <c r="M20" s="47">
        <f t="shared" si="3"/>
        <v>3978</v>
      </c>
      <c r="N20" s="47">
        <f t="shared" si="4"/>
        <v>37.19147344801795</v>
      </c>
    </row>
    <row r="21" spans="1:14" ht="13.5" customHeight="1">
      <c r="A21" s="44">
        <v>15</v>
      </c>
      <c r="B21" s="47" t="s">
        <v>72</v>
      </c>
      <c r="C21" s="47">
        <f>'TABLE-8A'!I21</f>
        <v>71693</v>
      </c>
      <c r="D21" s="47">
        <f>'TABLE-8A'!J21</f>
        <v>109365</v>
      </c>
      <c r="E21" s="47">
        <f>'TABLE-8A'!K21</f>
        <v>152.54627369478192</v>
      </c>
      <c r="F21" s="47">
        <v>23783</v>
      </c>
      <c r="G21" s="47">
        <v>5100</v>
      </c>
      <c r="H21" s="47">
        <f t="shared" si="0"/>
        <v>21.44388849177984</v>
      </c>
      <c r="I21" s="47">
        <v>24705</v>
      </c>
      <c r="J21" s="47">
        <v>12519</v>
      </c>
      <c r="K21" s="47">
        <f t="shared" si="1"/>
        <v>50.673952641165755</v>
      </c>
      <c r="L21" s="47">
        <f t="shared" si="2"/>
        <v>120181</v>
      </c>
      <c r="M21" s="47">
        <f t="shared" si="3"/>
        <v>126984</v>
      </c>
      <c r="N21" s="47">
        <f t="shared" si="4"/>
        <v>105.66062855193417</v>
      </c>
    </row>
    <row r="22" spans="1:14" ht="13.5" customHeight="1">
      <c r="A22" s="44">
        <v>16</v>
      </c>
      <c r="B22" s="47" t="s">
        <v>99</v>
      </c>
      <c r="C22" s="47">
        <f>'TABLE-8A'!I22</f>
        <v>9337</v>
      </c>
      <c r="D22" s="47">
        <f>'TABLE-8A'!J22</f>
        <v>1010</v>
      </c>
      <c r="E22" s="47">
        <f>'TABLE-8A'!K22</f>
        <v>10.817178965406448</v>
      </c>
      <c r="F22" s="47">
        <v>3019</v>
      </c>
      <c r="G22" s="47">
        <v>1828</v>
      </c>
      <c r="H22" s="47">
        <f t="shared" si="0"/>
        <v>60.5498509440212</v>
      </c>
      <c r="I22" s="47">
        <v>3385</v>
      </c>
      <c r="J22" s="47">
        <v>1029</v>
      </c>
      <c r="K22" s="47">
        <f t="shared" si="1"/>
        <v>30.398818316100442</v>
      </c>
      <c r="L22" s="47">
        <f t="shared" si="2"/>
        <v>15741</v>
      </c>
      <c r="M22" s="47">
        <f t="shared" si="3"/>
        <v>3867</v>
      </c>
      <c r="N22" s="47">
        <f t="shared" si="4"/>
        <v>24.566418906041548</v>
      </c>
    </row>
    <row r="23" spans="1:14" ht="13.5" customHeight="1">
      <c r="A23" s="44">
        <v>17</v>
      </c>
      <c r="B23" s="47" t="s">
        <v>20</v>
      </c>
      <c r="C23" s="47">
        <f>'TABLE-8A'!I23</f>
        <v>35987</v>
      </c>
      <c r="D23" s="47">
        <f>'TABLE-8A'!J23</f>
        <v>19910</v>
      </c>
      <c r="E23" s="47">
        <f>'TABLE-8A'!K23</f>
        <v>55.325534220690805</v>
      </c>
      <c r="F23" s="47">
        <v>6290</v>
      </c>
      <c r="G23" s="47">
        <v>5270</v>
      </c>
      <c r="H23" s="47">
        <f t="shared" si="0"/>
        <v>83.78378378378379</v>
      </c>
      <c r="I23" s="47">
        <v>9581</v>
      </c>
      <c r="J23" s="47">
        <v>8527</v>
      </c>
      <c r="K23" s="47">
        <f t="shared" si="1"/>
        <v>88.99906064085168</v>
      </c>
      <c r="L23" s="47">
        <f t="shared" si="2"/>
        <v>51858</v>
      </c>
      <c r="M23" s="47">
        <f t="shared" si="3"/>
        <v>33707</v>
      </c>
      <c r="N23" s="47">
        <f t="shared" si="4"/>
        <v>64.99865016005245</v>
      </c>
    </row>
    <row r="24" spans="1:14" ht="13.5" customHeight="1">
      <c r="A24" s="44">
        <v>18</v>
      </c>
      <c r="B24" s="47" t="s">
        <v>21</v>
      </c>
      <c r="C24" s="47">
        <f>'TABLE-8A'!I24</f>
        <v>64803</v>
      </c>
      <c r="D24" s="47">
        <f>'TABLE-8A'!J24</f>
        <v>4802</v>
      </c>
      <c r="E24" s="47">
        <f>'TABLE-8A'!K24</f>
        <v>7.410150764625095</v>
      </c>
      <c r="F24" s="47">
        <v>10879</v>
      </c>
      <c r="G24" s="47">
        <v>1942</v>
      </c>
      <c r="H24" s="47">
        <f t="shared" si="0"/>
        <v>17.85090541410056</v>
      </c>
      <c r="I24" s="47">
        <v>11814</v>
      </c>
      <c r="J24" s="47">
        <v>2287</v>
      </c>
      <c r="K24" s="47">
        <f t="shared" si="1"/>
        <v>19.35838835280176</v>
      </c>
      <c r="L24" s="47">
        <f t="shared" si="2"/>
        <v>87496</v>
      </c>
      <c r="M24" s="47">
        <f t="shared" si="3"/>
        <v>9031</v>
      </c>
      <c r="N24" s="47">
        <f t="shared" si="4"/>
        <v>10.321614702386395</v>
      </c>
    </row>
    <row r="25" spans="1:14" ht="13.5" customHeight="1">
      <c r="A25" s="44">
        <v>19</v>
      </c>
      <c r="B25" s="47" t="s">
        <v>19</v>
      </c>
      <c r="C25" s="47">
        <f>'TABLE-8A'!I25</f>
        <v>360</v>
      </c>
      <c r="D25" s="47">
        <f>'TABLE-8A'!J25</f>
        <v>138</v>
      </c>
      <c r="E25" s="47">
        <f>'TABLE-8A'!K25</f>
        <v>38.333333333333336</v>
      </c>
      <c r="F25" s="47">
        <v>920</v>
      </c>
      <c r="G25" s="47">
        <v>289</v>
      </c>
      <c r="H25" s="47">
        <f t="shared" si="0"/>
        <v>31.41304347826087</v>
      </c>
      <c r="I25" s="47">
        <v>717</v>
      </c>
      <c r="J25" s="47">
        <v>317</v>
      </c>
      <c r="K25" s="47">
        <f t="shared" si="1"/>
        <v>44.21199442119944</v>
      </c>
      <c r="L25" s="47">
        <f t="shared" si="2"/>
        <v>1997</v>
      </c>
      <c r="M25" s="47">
        <f t="shared" si="3"/>
        <v>744</v>
      </c>
      <c r="N25" s="47">
        <f t="shared" si="4"/>
        <v>37.25588382573861</v>
      </c>
    </row>
    <row r="26" spans="1:14" ht="13.5" customHeight="1">
      <c r="A26" s="44">
        <v>20</v>
      </c>
      <c r="B26" s="47" t="s">
        <v>118</v>
      </c>
      <c r="C26" s="47">
        <f>'TABLE-8A'!I26</f>
        <v>1078</v>
      </c>
      <c r="D26" s="47">
        <f>'TABLE-8A'!J26</f>
        <v>493</v>
      </c>
      <c r="E26" s="47">
        <f>'TABLE-8A'!K26</f>
        <v>45.73283858998145</v>
      </c>
      <c r="F26" s="47">
        <v>1061</v>
      </c>
      <c r="G26" s="47">
        <v>1064</v>
      </c>
      <c r="H26" s="47">
        <f t="shared" si="0"/>
        <v>100.28275212064091</v>
      </c>
      <c r="I26" s="47">
        <v>1107</v>
      </c>
      <c r="J26" s="47">
        <v>484</v>
      </c>
      <c r="K26" s="47">
        <f t="shared" si="1"/>
        <v>43.721770551038844</v>
      </c>
      <c r="L26" s="47">
        <f t="shared" si="2"/>
        <v>3246</v>
      </c>
      <c r="M26" s="47">
        <f t="shared" si="3"/>
        <v>2041</v>
      </c>
      <c r="N26" s="47">
        <f t="shared" si="4"/>
        <v>62.877387553912506</v>
      </c>
    </row>
    <row r="27" spans="1:14" ht="13.5" customHeight="1">
      <c r="A27" s="44"/>
      <c r="B27" s="48" t="s">
        <v>210</v>
      </c>
      <c r="C27" s="48">
        <f>SUM(C7:C26)</f>
        <v>722035</v>
      </c>
      <c r="D27" s="48">
        <f>SUM(D7:D26)</f>
        <v>417019</v>
      </c>
      <c r="E27" s="48">
        <f>(D27*100)/C27</f>
        <v>57.75606445670916</v>
      </c>
      <c r="F27" s="48">
        <f>SUM(F7:F26)</f>
        <v>130875</v>
      </c>
      <c r="G27" s="48">
        <f>SUM(G7:G26)</f>
        <v>81072</v>
      </c>
      <c r="H27" s="48">
        <f t="shared" si="0"/>
        <v>61.94613180515759</v>
      </c>
      <c r="I27" s="48">
        <f>SUM(I7:I26)</f>
        <v>145049</v>
      </c>
      <c r="J27" s="48">
        <f>SUM(J7:J26)</f>
        <v>75252</v>
      </c>
      <c r="K27" s="48">
        <f t="shared" si="1"/>
        <v>51.88039903756662</v>
      </c>
      <c r="L27" s="48">
        <f>SUM(L7:L26)</f>
        <v>997959</v>
      </c>
      <c r="M27" s="48">
        <f>SUM(M7:M26)</f>
        <v>573343</v>
      </c>
      <c r="N27" s="48">
        <f t="shared" si="4"/>
        <v>57.45155863116621</v>
      </c>
    </row>
    <row r="28" spans="1:14" ht="13.5" customHeight="1">
      <c r="A28" s="44">
        <v>21</v>
      </c>
      <c r="B28" s="47" t="s">
        <v>23</v>
      </c>
      <c r="C28" s="47">
        <f>'TABLE-8A'!I28</f>
        <v>0</v>
      </c>
      <c r="D28" s="47">
        <f>'TABLE-8A'!J28</f>
        <v>0</v>
      </c>
      <c r="E28" s="47">
        <f>'TABLE-8A'!K28</f>
        <v>0</v>
      </c>
      <c r="F28" s="47">
        <v>821</v>
      </c>
      <c r="G28" s="47">
        <v>130</v>
      </c>
      <c r="H28" s="47">
        <f t="shared" si="0"/>
        <v>15.834348355663824</v>
      </c>
      <c r="I28" s="47">
        <v>439</v>
      </c>
      <c r="J28" s="47">
        <v>135</v>
      </c>
      <c r="K28" s="47">
        <f t="shared" si="1"/>
        <v>30.751708428246015</v>
      </c>
      <c r="L28" s="47">
        <f t="shared" si="2"/>
        <v>1260</v>
      </c>
      <c r="M28" s="47">
        <f aca="true" t="shared" si="5" ref="M28:M33">D28+G28+J28</f>
        <v>265</v>
      </c>
      <c r="N28" s="47">
        <f t="shared" si="4"/>
        <v>21.03174603174603</v>
      </c>
    </row>
    <row r="29" spans="1:14" ht="13.5" customHeight="1">
      <c r="A29" s="44">
        <v>22</v>
      </c>
      <c r="B29" s="47" t="s">
        <v>245</v>
      </c>
      <c r="C29" s="47">
        <f>'TABLE-8A'!I29</f>
        <v>0</v>
      </c>
      <c r="D29" s="47">
        <f>'TABLE-8A'!J29</f>
        <v>0</v>
      </c>
      <c r="E29" s="47">
        <f>'TABLE-8A'!K29</f>
        <v>0</v>
      </c>
      <c r="F29" s="47">
        <v>290</v>
      </c>
      <c r="G29" s="47">
        <v>21</v>
      </c>
      <c r="H29" s="47">
        <f t="shared" si="0"/>
        <v>7.241379310344827</v>
      </c>
      <c r="I29" s="47">
        <v>366</v>
      </c>
      <c r="J29" s="47">
        <v>9</v>
      </c>
      <c r="K29" s="47">
        <f t="shared" si="1"/>
        <v>2.459016393442623</v>
      </c>
      <c r="L29" s="47">
        <f t="shared" si="2"/>
        <v>656</v>
      </c>
      <c r="M29" s="47">
        <f t="shared" si="5"/>
        <v>30</v>
      </c>
      <c r="N29" s="47">
        <f t="shared" si="4"/>
        <v>4.573170731707317</v>
      </c>
    </row>
    <row r="30" spans="1:14" ht="13.5" customHeight="1">
      <c r="A30" s="44">
        <v>23</v>
      </c>
      <c r="B30" s="47" t="s">
        <v>160</v>
      </c>
      <c r="C30" s="47">
        <f>'TABLE-8A'!I30</f>
        <v>0</v>
      </c>
      <c r="D30" s="47">
        <f>'TABLE-8A'!J30</f>
        <v>0</v>
      </c>
      <c r="E30" s="47">
        <f>'TABLE-8A'!K30</f>
        <v>0</v>
      </c>
      <c r="F30" s="47">
        <v>875</v>
      </c>
      <c r="G30" s="47">
        <v>81</v>
      </c>
      <c r="H30" s="47">
        <f t="shared" si="0"/>
        <v>9.257142857142858</v>
      </c>
      <c r="I30" s="47">
        <v>1009</v>
      </c>
      <c r="J30" s="47">
        <v>112</v>
      </c>
      <c r="K30" s="47">
        <f t="shared" si="1"/>
        <v>11.10009910802775</v>
      </c>
      <c r="L30" s="47">
        <f t="shared" si="2"/>
        <v>1884</v>
      </c>
      <c r="M30" s="47">
        <f t="shared" si="5"/>
        <v>193</v>
      </c>
      <c r="N30" s="47">
        <f t="shared" si="4"/>
        <v>10.24416135881104</v>
      </c>
    </row>
    <row r="31" spans="1:14" ht="13.5" customHeight="1">
      <c r="A31" s="44">
        <v>24</v>
      </c>
      <c r="B31" s="47" t="s">
        <v>22</v>
      </c>
      <c r="C31" s="47">
        <f>'TABLE-8A'!I31</f>
        <v>0</v>
      </c>
      <c r="D31" s="47">
        <f>'TABLE-8A'!J31</f>
        <v>5</v>
      </c>
      <c r="E31" s="47">
        <f>'TABLE-8A'!K31</f>
        <v>0</v>
      </c>
      <c r="F31" s="47">
        <v>329</v>
      </c>
      <c r="G31" s="47">
        <v>11001</v>
      </c>
      <c r="H31" s="47">
        <f t="shared" si="0"/>
        <v>3343.768996960486</v>
      </c>
      <c r="I31" s="47">
        <v>453</v>
      </c>
      <c r="J31" s="47">
        <v>697</v>
      </c>
      <c r="K31" s="47">
        <f t="shared" si="1"/>
        <v>153.86313465783664</v>
      </c>
      <c r="L31" s="47">
        <f t="shared" si="2"/>
        <v>782</v>
      </c>
      <c r="M31" s="47">
        <f t="shared" si="5"/>
        <v>11703</v>
      </c>
      <c r="N31" s="47">
        <f t="shared" si="4"/>
        <v>1496.5473145780052</v>
      </c>
    </row>
    <row r="32" spans="1:14" ht="13.5" customHeight="1">
      <c r="A32" s="44">
        <v>25</v>
      </c>
      <c r="B32" s="47" t="s">
        <v>133</v>
      </c>
      <c r="C32" s="47">
        <f>'TABLE-8A'!I32</f>
        <v>271</v>
      </c>
      <c r="D32" s="47">
        <f>'TABLE-8A'!J32</f>
        <v>0</v>
      </c>
      <c r="E32" s="47">
        <f>'TABLE-8A'!K32</f>
        <v>0</v>
      </c>
      <c r="F32" s="47">
        <v>898</v>
      </c>
      <c r="G32" s="47">
        <v>114</v>
      </c>
      <c r="H32" s="47">
        <f t="shared" si="0"/>
        <v>12.694877505567929</v>
      </c>
      <c r="I32" s="47">
        <v>895</v>
      </c>
      <c r="J32" s="47">
        <v>261</v>
      </c>
      <c r="K32" s="47">
        <f t="shared" si="1"/>
        <v>29.162011173184357</v>
      </c>
      <c r="L32" s="47">
        <f t="shared" si="2"/>
        <v>2064</v>
      </c>
      <c r="M32" s="47">
        <f t="shared" si="5"/>
        <v>375</v>
      </c>
      <c r="N32" s="47">
        <f t="shared" si="4"/>
        <v>18.16860465116279</v>
      </c>
    </row>
    <row r="33" spans="1:14" ht="13.5" customHeight="1">
      <c r="A33" s="44">
        <v>26</v>
      </c>
      <c r="B33" s="47" t="s">
        <v>18</v>
      </c>
      <c r="C33" s="47">
        <f>'TABLE-8A'!I33</f>
        <v>561718</v>
      </c>
      <c r="D33" s="47">
        <f>'TABLE-8A'!J33</f>
        <v>210089</v>
      </c>
      <c r="E33" s="47">
        <f>'TABLE-8A'!K33</f>
        <v>37.40115146746232</v>
      </c>
      <c r="F33" s="47">
        <v>89196</v>
      </c>
      <c r="G33" s="47">
        <v>58288</v>
      </c>
      <c r="H33" s="47">
        <f t="shared" si="0"/>
        <v>65.34822189335844</v>
      </c>
      <c r="I33" s="47">
        <v>110492</v>
      </c>
      <c r="J33" s="47">
        <v>80543</v>
      </c>
      <c r="K33" s="47">
        <f t="shared" si="1"/>
        <v>72.89487021684828</v>
      </c>
      <c r="L33" s="47">
        <f t="shared" si="2"/>
        <v>761406</v>
      </c>
      <c r="M33" s="47">
        <f t="shared" si="5"/>
        <v>348920</v>
      </c>
      <c r="N33" s="47">
        <f t="shared" si="4"/>
        <v>45.82574868073012</v>
      </c>
    </row>
    <row r="34" spans="1:14" ht="13.5" customHeight="1">
      <c r="A34" s="44"/>
      <c r="B34" s="48" t="s">
        <v>212</v>
      </c>
      <c r="C34" s="48">
        <f>SUM(C28:C33)</f>
        <v>561989</v>
      </c>
      <c r="D34" s="48">
        <f>SUM(D28:D33)</f>
        <v>210094</v>
      </c>
      <c r="E34" s="48">
        <f>(D34*100)/C34</f>
        <v>37.38400573676709</v>
      </c>
      <c r="F34" s="48">
        <f>SUM(F28:F33)</f>
        <v>92409</v>
      </c>
      <c r="G34" s="48">
        <f>SUM(G28:G33)</f>
        <v>69635</v>
      </c>
      <c r="H34" s="48">
        <f t="shared" si="0"/>
        <v>75.35521431895162</v>
      </c>
      <c r="I34" s="48">
        <f>SUM(I28:I33)</f>
        <v>113654</v>
      </c>
      <c r="J34" s="48">
        <f>SUM(J28:J33)</f>
        <v>81757</v>
      </c>
      <c r="K34" s="48">
        <f t="shared" si="1"/>
        <v>71.93499568866912</v>
      </c>
      <c r="L34" s="48">
        <f>SUM(L28:L33)</f>
        <v>768052</v>
      </c>
      <c r="M34" s="48">
        <f>SUM(M28:M33)</f>
        <v>361486</v>
      </c>
      <c r="N34" s="48">
        <f t="shared" si="4"/>
        <v>47.06530287011817</v>
      </c>
    </row>
    <row r="35" spans="1:14" ht="13.5" customHeight="1">
      <c r="A35" s="44">
        <v>27</v>
      </c>
      <c r="B35" s="47" t="s">
        <v>214</v>
      </c>
      <c r="C35" s="47">
        <f>'TABLE-8A'!I35</f>
        <v>24541</v>
      </c>
      <c r="D35" s="47">
        <f>'TABLE-8A'!J35</f>
        <v>67132</v>
      </c>
      <c r="E35" s="47">
        <f>'TABLE-8A'!K35</f>
        <v>273.5503850698831</v>
      </c>
      <c r="F35" s="47">
        <v>8153</v>
      </c>
      <c r="G35" s="47">
        <v>39173</v>
      </c>
      <c r="H35" s="47">
        <f t="shared" si="0"/>
        <v>480.4734453575371</v>
      </c>
      <c r="I35" s="47">
        <v>9192</v>
      </c>
      <c r="J35" s="47">
        <v>182</v>
      </c>
      <c r="K35" s="47">
        <f t="shared" si="1"/>
        <v>1.9799825935596171</v>
      </c>
      <c r="L35" s="47">
        <f t="shared" si="2"/>
        <v>41886</v>
      </c>
      <c r="M35" s="47">
        <f aca="true" t="shared" si="6" ref="M35:M45">D35+G35+J35</f>
        <v>106487</v>
      </c>
      <c r="N35" s="47">
        <f t="shared" si="4"/>
        <v>254.23053048751373</v>
      </c>
    </row>
    <row r="36" spans="1:14" ht="13.5" customHeight="1">
      <c r="A36" s="44">
        <v>28</v>
      </c>
      <c r="B36" s="47" t="s">
        <v>205</v>
      </c>
      <c r="C36" s="47">
        <f>'TABLE-8A'!I36</f>
        <v>24871</v>
      </c>
      <c r="D36" s="47">
        <f>'TABLE-8A'!J36</f>
        <v>105236</v>
      </c>
      <c r="E36" s="47">
        <f>'TABLE-8A'!K36</f>
        <v>423.1273370592256</v>
      </c>
      <c r="F36" s="47">
        <v>12654</v>
      </c>
      <c r="G36" s="47">
        <v>5623</v>
      </c>
      <c r="H36" s="47">
        <f t="shared" si="0"/>
        <v>44.43654180496286</v>
      </c>
      <c r="I36" s="47">
        <v>10868</v>
      </c>
      <c r="J36" s="47">
        <v>1885</v>
      </c>
      <c r="K36" s="47">
        <f t="shared" si="1"/>
        <v>17.3444976076555</v>
      </c>
      <c r="L36" s="47">
        <f t="shared" si="2"/>
        <v>48393</v>
      </c>
      <c r="M36" s="47">
        <f t="shared" si="6"/>
        <v>112744</v>
      </c>
      <c r="N36" s="47">
        <f t="shared" si="4"/>
        <v>232.97584361374578</v>
      </c>
    </row>
    <row r="37" spans="1:14" ht="13.5" customHeight="1">
      <c r="A37" s="44">
        <v>29</v>
      </c>
      <c r="B37" s="47" t="s">
        <v>206</v>
      </c>
      <c r="C37" s="47">
        <f>'TABLE-8A'!I37</f>
        <v>587</v>
      </c>
      <c r="D37" s="47">
        <f>'TABLE-8A'!J37</f>
        <v>0</v>
      </c>
      <c r="E37" s="47">
        <f>'TABLE-8A'!K37</f>
        <v>0</v>
      </c>
      <c r="F37" s="47">
        <v>944</v>
      </c>
      <c r="G37" s="47">
        <v>0</v>
      </c>
      <c r="H37" s="47">
        <f t="shared" si="0"/>
        <v>0</v>
      </c>
      <c r="I37" s="47">
        <v>903</v>
      </c>
      <c r="J37" s="47">
        <v>0</v>
      </c>
      <c r="K37" s="47">
        <f t="shared" si="1"/>
        <v>0</v>
      </c>
      <c r="L37" s="47">
        <f t="shared" si="2"/>
        <v>2434</v>
      </c>
      <c r="M37" s="47">
        <f>D37+G37+J37</f>
        <v>0</v>
      </c>
      <c r="N37" s="47">
        <f t="shared" si="4"/>
        <v>0</v>
      </c>
    </row>
    <row r="38" spans="1:14" ht="13.5" customHeight="1">
      <c r="A38" s="44">
        <v>30</v>
      </c>
      <c r="B38" s="47" t="s">
        <v>207</v>
      </c>
      <c r="C38" s="47">
        <f>'TABLE-8A'!I38</f>
        <v>534</v>
      </c>
      <c r="D38" s="47">
        <f>'TABLE-8A'!J38</f>
        <v>130</v>
      </c>
      <c r="E38" s="47">
        <f>'TABLE-8A'!K38</f>
        <v>24.344569288389515</v>
      </c>
      <c r="F38" s="47">
        <v>577</v>
      </c>
      <c r="G38" s="47">
        <v>300</v>
      </c>
      <c r="H38" s="47">
        <f t="shared" si="0"/>
        <v>51.99306759098787</v>
      </c>
      <c r="I38" s="47">
        <v>469</v>
      </c>
      <c r="J38" s="47">
        <v>500</v>
      </c>
      <c r="K38" s="47">
        <f t="shared" si="1"/>
        <v>106.60980810234541</v>
      </c>
      <c r="L38" s="47">
        <f t="shared" si="2"/>
        <v>1580</v>
      </c>
      <c r="M38" s="47">
        <f t="shared" si="6"/>
        <v>930</v>
      </c>
      <c r="N38" s="47">
        <f t="shared" si="4"/>
        <v>58.860759493670884</v>
      </c>
    </row>
    <row r="39" spans="1:14" ht="13.5" customHeight="1">
      <c r="A39" s="88">
        <v>31</v>
      </c>
      <c r="B39" s="89" t="s">
        <v>328</v>
      </c>
      <c r="C39" s="47">
        <f>'TABLE-8A'!I39</f>
        <v>18</v>
      </c>
      <c r="D39" s="47">
        <f>'TABLE-8A'!J39</f>
        <v>14</v>
      </c>
      <c r="E39" s="47">
        <f>'TABLE-8A'!K39</f>
        <v>77.77777777777777</v>
      </c>
      <c r="F39" s="47">
        <v>259</v>
      </c>
      <c r="G39" s="47">
        <v>141</v>
      </c>
      <c r="H39" s="47">
        <f t="shared" si="0"/>
        <v>54.44015444015444</v>
      </c>
      <c r="I39" s="47">
        <v>319</v>
      </c>
      <c r="J39" s="47">
        <v>1772</v>
      </c>
      <c r="K39" s="47">
        <f>(J39*100)/I39</f>
        <v>555.4858934169279</v>
      </c>
      <c r="L39" s="47">
        <f>C39+F39+I39</f>
        <v>596</v>
      </c>
      <c r="M39" s="47">
        <f t="shared" si="6"/>
        <v>1927</v>
      </c>
      <c r="N39" s="47">
        <f>(M39*100)/L39</f>
        <v>323.32214765100673</v>
      </c>
    </row>
    <row r="40" spans="1:14" ht="13.5" customHeight="1">
      <c r="A40" s="44">
        <v>32</v>
      </c>
      <c r="B40" s="47" t="s">
        <v>224</v>
      </c>
      <c r="C40" s="47">
        <f>'TABLE-8A'!I40</f>
        <v>0</v>
      </c>
      <c r="D40" s="47">
        <f>'TABLE-8A'!J40</f>
        <v>0</v>
      </c>
      <c r="E40" s="47">
        <f>'TABLE-8A'!K40</f>
        <v>0</v>
      </c>
      <c r="F40" s="47">
        <v>157</v>
      </c>
      <c r="G40" s="47">
        <v>0</v>
      </c>
      <c r="H40" s="47">
        <f t="shared" si="0"/>
        <v>0</v>
      </c>
      <c r="I40" s="47">
        <v>90</v>
      </c>
      <c r="J40" s="47">
        <v>0</v>
      </c>
      <c r="K40" s="47">
        <v>0</v>
      </c>
      <c r="L40" s="47">
        <f t="shared" si="2"/>
        <v>247</v>
      </c>
      <c r="M40" s="47">
        <f t="shared" si="6"/>
        <v>0</v>
      </c>
      <c r="N40" s="47">
        <f>(M40*100)/L40</f>
        <v>0</v>
      </c>
    </row>
    <row r="41" spans="1:14" ht="13.5" customHeight="1">
      <c r="A41" s="44">
        <v>33</v>
      </c>
      <c r="B41" s="47" t="s">
        <v>236</v>
      </c>
      <c r="C41" s="47">
        <f>'TABLE-8A'!I41</f>
        <v>501</v>
      </c>
      <c r="D41" s="47">
        <f>'TABLE-8A'!J41</f>
        <v>14</v>
      </c>
      <c r="E41" s="47">
        <f>'TABLE-8A'!K41</f>
        <v>2.7944111776447107</v>
      </c>
      <c r="F41" s="47">
        <v>438</v>
      </c>
      <c r="G41" s="47">
        <v>124</v>
      </c>
      <c r="H41" s="47">
        <f t="shared" si="0"/>
        <v>28.310502283105023</v>
      </c>
      <c r="I41" s="47">
        <v>618</v>
      </c>
      <c r="J41" s="47">
        <v>146</v>
      </c>
      <c r="K41" s="47">
        <f t="shared" si="1"/>
        <v>23.624595469255663</v>
      </c>
      <c r="L41" s="47">
        <f t="shared" si="2"/>
        <v>1557</v>
      </c>
      <c r="M41" s="47">
        <f t="shared" si="6"/>
        <v>284</v>
      </c>
      <c r="N41" s="47">
        <f t="shared" si="4"/>
        <v>18.24020552344252</v>
      </c>
    </row>
    <row r="42" spans="1:14" ht="13.5" customHeight="1">
      <c r="A42" s="44">
        <v>34</v>
      </c>
      <c r="B42" s="47" t="s">
        <v>24</v>
      </c>
      <c r="C42" s="47">
        <f>'TABLE-8A'!I42</f>
        <v>77</v>
      </c>
      <c r="D42" s="47">
        <f>'TABLE-8A'!J42</f>
        <v>0</v>
      </c>
      <c r="E42" s="47">
        <f>'TABLE-8A'!K42</f>
        <v>0</v>
      </c>
      <c r="F42" s="47">
        <v>561</v>
      </c>
      <c r="G42" s="47">
        <v>46</v>
      </c>
      <c r="H42" s="47">
        <f t="shared" si="0"/>
        <v>8.19964349376114</v>
      </c>
      <c r="I42" s="47">
        <v>513</v>
      </c>
      <c r="J42" s="47">
        <v>81</v>
      </c>
      <c r="K42" s="47">
        <f t="shared" si="1"/>
        <v>15.789473684210526</v>
      </c>
      <c r="L42" s="47">
        <f t="shared" si="2"/>
        <v>1151</v>
      </c>
      <c r="M42" s="47">
        <f t="shared" si="6"/>
        <v>127</v>
      </c>
      <c r="N42" s="47">
        <f t="shared" si="4"/>
        <v>11.03388357949609</v>
      </c>
    </row>
    <row r="43" spans="1:14" ht="13.5" customHeight="1">
      <c r="A43" s="44">
        <v>35</v>
      </c>
      <c r="B43" s="47" t="s">
        <v>209</v>
      </c>
      <c r="C43" s="47">
        <f>'TABLE-8A'!I43</f>
        <v>0</v>
      </c>
      <c r="D43" s="47">
        <f>'TABLE-8A'!J43</f>
        <v>0</v>
      </c>
      <c r="E43" s="47">
        <f>'TABLE-8A'!K43</f>
        <v>0</v>
      </c>
      <c r="F43" s="47">
        <v>223</v>
      </c>
      <c r="G43" s="47">
        <v>0</v>
      </c>
      <c r="H43" s="47">
        <f t="shared" si="0"/>
        <v>0</v>
      </c>
      <c r="I43" s="47">
        <v>270</v>
      </c>
      <c r="J43" s="47">
        <v>0</v>
      </c>
      <c r="K43" s="47">
        <f t="shared" si="1"/>
        <v>0</v>
      </c>
      <c r="L43" s="47">
        <f t="shared" si="2"/>
        <v>493</v>
      </c>
      <c r="M43" s="47">
        <f t="shared" si="6"/>
        <v>0</v>
      </c>
      <c r="N43" s="47">
        <f t="shared" si="4"/>
        <v>0</v>
      </c>
    </row>
    <row r="44" spans="1:14" ht="13.5" customHeight="1">
      <c r="A44" s="44">
        <v>36</v>
      </c>
      <c r="B44" s="47" t="s">
        <v>329</v>
      </c>
      <c r="C44" s="47">
        <f>'TABLE-8A'!I44</f>
        <v>0</v>
      </c>
      <c r="D44" s="47">
        <f>'TABLE-8A'!J44</f>
        <v>5</v>
      </c>
      <c r="E44" s="47">
        <f>'TABLE-8A'!K44</f>
        <v>0</v>
      </c>
      <c r="F44" s="47">
        <v>225</v>
      </c>
      <c r="G44" s="47">
        <v>151</v>
      </c>
      <c r="H44" s="47">
        <f t="shared" si="0"/>
        <v>67.11111111111111</v>
      </c>
      <c r="I44" s="47">
        <v>197</v>
      </c>
      <c r="J44" s="47">
        <v>53</v>
      </c>
      <c r="K44" s="47">
        <f t="shared" si="1"/>
        <v>26.903553299492387</v>
      </c>
      <c r="L44" s="47">
        <f t="shared" si="2"/>
        <v>422</v>
      </c>
      <c r="M44" s="47">
        <f t="shared" si="6"/>
        <v>209</v>
      </c>
      <c r="N44" s="47">
        <f t="shared" si="4"/>
        <v>49.5260663507109</v>
      </c>
    </row>
    <row r="45" spans="1:16" ht="13.5" customHeight="1">
      <c r="A45" s="44">
        <v>37</v>
      </c>
      <c r="B45" s="47" t="s">
        <v>331</v>
      </c>
      <c r="C45" s="47">
        <f>'TABLE-8A'!I45</f>
        <v>21412</v>
      </c>
      <c r="D45" s="47">
        <f>'TABLE-8A'!J45</f>
        <v>168</v>
      </c>
      <c r="E45" s="47">
        <f>'TABLE-8A'!K45</f>
        <v>0.7846067625630487</v>
      </c>
      <c r="F45" s="47">
        <v>7120</v>
      </c>
      <c r="G45" s="47">
        <v>613</v>
      </c>
      <c r="H45" s="47">
        <f t="shared" si="0"/>
        <v>8.609550561797754</v>
      </c>
      <c r="I45" s="47">
        <v>6314</v>
      </c>
      <c r="J45" s="47">
        <v>960</v>
      </c>
      <c r="K45" s="47">
        <f t="shared" si="1"/>
        <v>15.204307887234716</v>
      </c>
      <c r="L45" s="47">
        <f t="shared" si="2"/>
        <v>34846</v>
      </c>
      <c r="M45" s="47">
        <f t="shared" si="6"/>
        <v>1741</v>
      </c>
      <c r="N45" s="47">
        <f t="shared" si="4"/>
        <v>4.996269299202204</v>
      </c>
      <c r="P45" s="218"/>
    </row>
    <row r="46" spans="1:14" s="276" customFormat="1" ht="12.75">
      <c r="A46" s="323" t="s">
        <v>31</v>
      </c>
      <c r="B46" s="324" t="s">
        <v>352</v>
      </c>
      <c r="C46" s="325">
        <f>'TABLE-8A'!I46</f>
        <v>1246</v>
      </c>
      <c r="D46" s="325">
        <f>'TABLE-8A'!J46</f>
        <v>0</v>
      </c>
      <c r="E46" s="47">
        <f>'TABLE-8A'!K46</f>
        <v>0</v>
      </c>
      <c r="F46" s="325">
        <v>502</v>
      </c>
      <c r="G46" s="325">
        <f>'TABLE-8A'!M46</f>
        <v>0</v>
      </c>
      <c r="H46" s="325">
        <f>'TABLE-8A'!N46</f>
        <v>0</v>
      </c>
      <c r="I46" s="325">
        <v>370</v>
      </c>
      <c r="J46" s="325">
        <f>'TABLE-8A'!P46</f>
        <v>0</v>
      </c>
      <c r="K46" s="325">
        <f>'TABLE-8A'!Q46</f>
        <v>0</v>
      </c>
      <c r="L46" s="325">
        <f>C46+F46+I46</f>
        <v>2118</v>
      </c>
      <c r="M46" s="325">
        <f>'TABLE-8A'!S46</f>
        <v>0</v>
      </c>
      <c r="N46" s="325">
        <f>'TABLE-8A'!T46</f>
        <v>0</v>
      </c>
    </row>
    <row r="47" spans="1:14" s="276" customFormat="1" ht="12.75">
      <c r="A47" s="326" t="s">
        <v>31</v>
      </c>
      <c r="B47" s="324" t="s">
        <v>373</v>
      </c>
      <c r="C47" s="325">
        <f>'TABLE-8A'!I47</f>
        <v>0</v>
      </c>
      <c r="D47" s="325">
        <f>'TABLE-8A'!J47</f>
        <v>0</v>
      </c>
      <c r="E47" s="325">
        <v>0</v>
      </c>
      <c r="F47" s="325">
        <v>150</v>
      </c>
      <c r="G47" s="325">
        <v>0</v>
      </c>
      <c r="H47" s="325">
        <f>'TABLE-8A'!N47</f>
        <v>0</v>
      </c>
      <c r="I47" s="325">
        <v>50</v>
      </c>
      <c r="J47" s="325">
        <v>0</v>
      </c>
      <c r="K47" s="325">
        <f>'TABLE-8A'!Q47</f>
        <v>0</v>
      </c>
      <c r="L47" s="325">
        <f>C47+F47+I47</f>
        <v>200</v>
      </c>
      <c r="M47" s="325">
        <f>'TABLE-8A'!S47</f>
        <v>0</v>
      </c>
      <c r="N47" s="325">
        <f>'TABLE-8A'!T47</f>
        <v>0</v>
      </c>
    </row>
    <row r="48" spans="1:16" ht="13.5" customHeight="1">
      <c r="A48" s="44"/>
      <c r="B48" s="48" t="s">
        <v>211</v>
      </c>
      <c r="C48" s="48">
        <f>SUM(C35:C47)</f>
        <v>73787</v>
      </c>
      <c r="D48" s="48">
        <f>SUM(D35:D47)</f>
        <v>172699</v>
      </c>
      <c r="E48" s="48">
        <f>(D48*100)/C48</f>
        <v>234.05071354032552</v>
      </c>
      <c r="F48" s="48">
        <f>SUM(F35:F47)</f>
        <v>31963</v>
      </c>
      <c r="G48" s="48">
        <f>SUM(G35:G47)</f>
        <v>46171</v>
      </c>
      <c r="H48" s="48">
        <f t="shared" si="0"/>
        <v>144.45139692769766</v>
      </c>
      <c r="I48" s="48">
        <f>SUM(I35:I47)</f>
        <v>30173</v>
      </c>
      <c r="J48" s="48">
        <f>SUM(J35:J47)</f>
        <v>5579</v>
      </c>
      <c r="K48" s="48">
        <f t="shared" si="1"/>
        <v>18.49004076492228</v>
      </c>
      <c r="L48" s="48">
        <f>SUM(L35:L47)</f>
        <v>135923</v>
      </c>
      <c r="M48" s="48">
        <f>SUM(M35:M47)</f>
        <v>224449</v>
      </c>
      <c r="N48" s="48">
        <f t="shared" si="4"/>
        <v>165.12952186164225</v>
      </c>
      <c r="P48" s="218"/>
    </row>
    <row r="49" spans="1:14" ht="15.75" customHeight="1">
      <c r="A49" s="44"/>
      <c r="B49" s="143" t="s">
        <v>117</v>
      </c>
      <c r="C49" s="48">
        <f>C27+C34+C48</f>
        <v>1357811</v>
      </c>
      <c r="D49" s="48">
        <f>D27+D34+D48</f>
        <v>799812</v>
      </c>
      <c r="E49" s="48">
        <f>(D49/C49)*100</f>
        <v>58.90451616609381</v>
      </c>
      <c r="F49" s="48">
        <f>F27+F34+F48</f>
        <v>255247</v>
      </c>
      <c r="G49" s="48">
        <f>G27+G34+G48</f>
        <v>196878</v>
      </c>
      <c r="H49" s="48">
        <f t="shared" si="0"/>
        <v>77.13234631552966</v>
      </c>
      <c r="I49" s="48">
        <f>I27+I34+I48</f>
        <v>288876</v>
      </c>
      <c r="J49" s="48">
        <f>J27+J34+J48</f>
        <v>162588</v>
      </c>
      <c r="K49" s="48">
        <f t="shared" si="1"/>
        <v>56.2829726249325</v>
      </c>
      <c r="L49" s="48">
        <f>L27+L34+L48</f>
        <v>1901934</v>
      </c>
      <c r="M49" s="48">
        <f>M27+M34+M48</f>
        <v>1159278</v>
      </c>
      <c r="N49" s="48">
        <f t="shared" si="4"/>
        <v>60.95258826016045</v>
      </c>
    </row>
    <row r="50" spans="2:14" ht="12.75">
      <c r="B50" s="84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4" ht="15">
      <c r="A51" s="84"/>
      <c r="B51" s="84"/>
      <c r="C51" s="15"/>
      <c r="D51" s="15"/>
      <c r="E51" s="15"/>
      <c r="F51" s="15"/>
      <c r="G51" s="15"/>
      <c r="H51" s="15"/>
      <c r="N51" s="17"/>
    </row>
    <row r="52" spans="4:13" ht="15">
      <c r="D52" s="15"/>
      <c r="E52" s="15"/>
      <c r="F52" s="15"/>
      <c r="G52" s="15"/>
      <c r="M52" s="17"/>
    </row>
    <row r="53" spans="1:14" ht="14.25">
      <c r="A53" s="214"/>
      <c r="B53" s="214"/>
      <c r="C53" s="483" t="s">
        <v>183</v>
      </c>
      <c r="D53" s="483"/>
      <c r="E53" s="483"/>
      <c r="F53" s="390" t="s">
        <v>334</v>
      </c>
      <c r="G53" s="215" t="s">
        <v>410</v>
      </c>
      <c r="H53" s="330"/>
      <c r="I53" s="390" t="s">
        <v>63</v>
      </c>
      <c r="J53" s="215"/>
      <c r="K53" s="331"/>
      <c r="L53" s="390" t="s">
        <v>64</v>
      </c>
      <c r="M53" s="215"/>
      <c r="N53" s="330"/>
    </row>
    <row r="54" spans="1:14" ht="12.75">
      <c r="A54" s="216" t="s">
        <v>4</v>
      </c>
      <c r="B54" s="216" t="s">
        <v>5</v>
      </c>
      <c r="C54" s="106" t="s">
        <v>65</v>
      </c>
      <c r="D54" s="106" t="s">
        <v>66</v>
      </c>
      <c r="E54" s="106" t="s">
        <v>67</v>
      </c>
      <c r="F54" s="106" t="s">
        <v>65</v>
      </c>
      <c r="G54" s="106" t="s">
        <v>66</v>
      </c>
      <c r="H54" s="106" t="s">
        <v>67</v>
      </c>
      <c r="I54" s="106" t="s">
        <v>65</v>
      </c>
      <c r="J54" s="106" t="s">
        <v>66</v>
      </c>
      <c r="K54" s="106" t="s">
        <v>67</v>
      </c>
      <c r="L54" s="106" t="s">
        <v>65</v>
      </c>
      <c r="M54" s="106" t="s">
        <v>66</v>
      </c>
      <c r="N54" s="106" t="s">
        <v>67</v>
      </c>
    </row>
    <row r="55" spans="1:14" ht="12.75">
      <c r="A55" s="216" t="s">
        <v>6</v>
      </c>
      <c r="B55" s="219"/>
      <c r="C55" s="108" t="s">
        <v>68</v>
      </c>
      <c r="D55" s="108" t="s">
        <v>69</v>
      </c>
      <c r="E55" s="108" t="s">
        <v>69</v>
      </c>
      <c r="F55" s="108" t="s">
        <v>68</v>
      </c>
      <c r="G55" s="108" t="s">
        <v>69</v>
      </c>
      <c r="H55" s="108" t="s">
        <v>69</v>
      </c>
      <c r="I55" s="108" t="s">
        <v>68</v>
      </c>
      <c r="J55" s="108" t="s">
        <v>69</v>
      </c>
      <c r="K55" s="108" t="s">
        <v>69</v>
      </c>
      <c r="L55" s="108" t="s">
        <v>68</v>
      </c>
      <c r="M55" s="108" t="s">
        <v>69</v>
      </c>
      <c r="N55" s="108" t="s">
        <v>69</v>
      </c>
    </row>
    <row r="56" spans="1:15" s="144" customFormat="1" ht="15" customHeight="1">
      <c r="A56" s="44">
        <v>38</v>
      </c>
      <c r="B56" s="47" t="s">
        <v>73</v>
      </c>
      <c r="C56" s="112">
        <f>'TABLE-8A'!I56</f>
        <v>16514</v>
      </c>
      <c r="D56" s="112">
        <f>'TABLE-8A'!J56</f>
        <v>12091</v>
      </c>
      <c r="E56" s="112">
        <f>'TABLE-8A'!K56</f>
        <v>73.2166646481773</v>
      </c>
      <c r="F56" s="112">
        <v>968</v>
      </c>
      <c r="G56" s="112">
        <v>708</v>
      </c>
      <c r="H56" s="112">
        <f aca="true" t="shared" si="7" ref="H56:H63">(G56*100)/F56</f>
        <v>73.14049586776859</v>
      </c>
      <c r="I56" s="112">
        <v>2038</v>
      </c>
      <c r="J56" s="112">
        <v>1659</v>
      </c>
      <c r="K56" s="392">
        <f aca="true" t="shared" si="8" ref="K56:K64">(J56*100)/I56</f>
        <v>81.40333660451422</v>
      </c>
      <c r="L56" s="112">
        <f aca="true" t="shared" si="9" ref="L56:L63">C56+F56+I56</f>
        <v>19520</v>
      </c>
      <c r="M56" s="112">
        <f aca="true" t="shared" si="10" ref="M56:M63">D56+G56+J56</f>
        <v>14458</v>
      </c>
      <c r="N56" s="112">
        <f aca="true" t="shared" si="11" ref="N56:N63">(M56*100)/L56</f>
        <v>74.06762295081967</v>
      </c>
      <c r="O56" s="159"/>
    </row>
    <row r="57" spans="1:15" s="144" customFormat="1" ht="15" customHeight="1">
      <c r="A57" s="44">
        <v>39</v>
      </c>
      <c r="B57" s="47" t="s">
        <v>250</v>
      </c>
      <c r="C57" s="112">
        <f>'TABLE-8A'!I57</f>
        <v>51585</v>
      </c>
      <c r="D57" s="112">
        <f>'TABLE-8A'!J57</f>
        <v>35265</v>
      </c>
      <c r="E57" s="112">
        <f>'TABLE-8A'!K57</f>
        <v>68.36289619075312</v>
      </c>
      <c r="F57" s="112">
        <v>2696</v>
      </c>
      <c r="G57" s="112">
        <v>1291</v>
      </c>
      <c r="H57" s="112">
        <f t="shared" si="7"/>
        <v>47.88575667655786</v>
      </c>
      <c r="I57" s="112">
        <v>4059</v>
      </c>
      <c r="J57" s="112">
        <v>991</v>
      </c>
      <c r="K57" s="392">
        <f t="shared" si="8"/>
        <v>24.41488051244149</v>
      </c>
      <c r="L57" s="112">
        <f t="shared" si="9"/>
        <v>58340</v>
      </c>
      <c r="M57" s="112">
        <f t="shared" si="10"/>
        <v>37547</v>
      </c>
      <c r="N57" s="112">
        <f t="shared" si="11"/>
        <v>64.35893040795338</v>
      </c>
      <c r="O57" s="159"/>
    </row>
    <row r="58" spans="1:15" s="144" customFormat="1" ht="15" customHeight="1">
      <c r="A58" s="44">
        <v>40</v>
      </c>
      <c r="B58" s="47" t="s">
        <v>28</v>
      </c>
      <c r="C58" s="112">
        <f>'TABLE-8A'!I58</f>
        <v>3129</v>
      </c>
      <c r="D58" s="112">
        <f>'TABLE-8A'!J58</f>
        <v>3338</v>
      </c>
      <c r="E58" s="112">
        <f>'TABLE-8A'!K58</f>
        <v>106.67945030361138</v>
      </c>
      <c r="F58" s="112">
        <v>688</v>
      </c>
      <c r="G58" s="112">
        <v>127</v>
      </c>
      <c r="H58" s="112">
        <f t="shared" si="7"/>
        <v>18.459302325581394</v>
      </c>
      <c r="I58" s="112">
        <v>226</v>
      </c>
      <c r="J58" s="112">
        <v>229</v>
      </c>
      <c r="K58" s="392">
        <f t="shared" si="8"/>
        <v>101.32743362831859</v>
      </c>
      <c r="L58" s="112">
        <f t="shared" si="9"/>
        <v>4043</v>
      </c>
      <c r="M58" s="112">
        <f t="shared" si="10"/>
        <v>3694</v>
      </c>
      <c r="N58" s="112">
        <f t="shared" si="11"/>
        <v>91.36779619094732</v>
      </c>
      <c r="O58" s="159"/>
    </row>
    <row r="59" spans="1:15" s="144" customFormat="1" ht="15" customHeight="1">
      <c r="A59" s="44">
        <v>41</v>
      </c>
      <c r="B59" s="47" t="s">
        <v>217</v>
      </c>
      <c r="C59" s="112">
        <f>'TABLE-8A'!I59</f>
        <v>66468</v>
      </c>
      <c r="D59" s="112">
        <f>'TABLE-8A'!J59</f>
        <v>69192</v>
      </c>
      <c r="E59" s="112">
        <f>'TABLE-8A'!K59</f>
        <v>104.09821267376783</v>
      </c>
      <c r="F59" s="112">
        <v>2693</v>
      </c>
      <c r="G59" s="112">
        <v>1681</v>
      </c>
      <c r="H59" s="112">
        <f t="shared" si="7"/>
        <v>62.421091719272184</v>
      </c>
      <c r="I59" s="112">
        <v>2932</v>
      </c>
      <c r="J59" s="112">
        <v>681</v>
      </c>
      <c r="K59" s="392">
        <f t="shared" si="8"/>
        <v>23.226466575716234</v>
      </c>
      <c r="L59" s="112">
        <f t="shared" si="9"/>
        <v>72093</v>
      </c>
      <c r="M59" s="112">
        <f t="shared" si="10"/>
        <v>71554</v>
      </c>
      <c r="N59" s="112">
        <f t="shared" si="11"/>
        <v>99.25235459753374</v>
      </c>
      <c r="O59" s="159"/>
    </row>
    <row r="60" spans="1:15" s="144" customFormat="1" ht="15" customHeight="1">
      <c r="A60" s="44">
        <v>42</v>
      </c>
      <c r="B60" s="47" t="s">
        <v>27</v>
      </c>
      <c r="C60" s="112">
        <f>'TABLE-8A'!I60</f>
        <v>6341</v>
      </c>
      <c r="D60" s="112">
        <f>'TABLE-8A'!J60</f>
        <v>2209</v>
      </c>
      <c r="E60" s="112">
        <f>'TABLE-8A'!K60</f>
        <v>34.83677653366977</v>
      </c>
      <c r="F60" s="112">
        <v>703</v>
      </c>
      <c r="G60" s="112">
        <v>113</v>
      </c>
      <c r="H60" s="112">
        <f t="shared" si="7"/>
        <v>16.073968705547653</v>
      </c>
      <c r="I60" s="112">
        <v>1139</v>
      </c>
      <c r="J60" s="112">
        <v>1764</v>
      </c>
      <c r="K60" s="392">
        <f t="shared" si="8"/>
        <v>154.87269534679544</v>
      </c>
      <c r="L60" s="112">
        <f t="shared" si="9"/>
        <v>8183</v>
      </c>
      <c r="M60" s="112">
        <f t="shared" si="10"/>
        <v>4086</v>
      </c>
      <c r="N60" s="112">
        <f t="shared" si="11"/>
        <v>49.93278748625199</v>
      </c>
      <c r="O60" s="159"/>
    </row>
    <row r="61" spans="1:15" s="144" customFormat="1" ht="15" customHeight="1">
      <c r="A61" s="44">
        <v>43</v>
      </c>
      <c r="B61" s="47" t="s">
        <v>344</v>
      </c>
      <c r="C61" s="112">
        <f>'TABLE-8A'!I61</f>
        <v>78468</v>
      </c>
      <c r="D61" s="112">
        <f>'TABLE-8A'!J61</f>
        <v>51908</v>
      </c>
      <c r="E61" s="112">
        <f>'TABLE-8A'!K61</f>
        <v>66.15180710608146</v>
      </c>
      <c r="F61" s="112">
        <v>5234</v>
      </c>
      <c r="G61" s="112">
        <v>650</v>
      </c>
      <c r="H61" s="112">
        <f t="shared" si="7"/>
        <v>12.41880015284677</v>
      </c>
      <c r="I61" s="112">
        <v>7092</v>
      </c>
      <c r="J61" s="112">
        <v>3773</v>
      </c>
      <c r="K61" s="392">
        <f t="shared" si="8"/>
        <v>53.20078962210942</v>
      </c>
      <c r="L61" s="112">
        <f t="shared" si="9"/>
        <v>90794</v>
      </c>
      <c r="M61" s="112">
        <f t="shared" si="10"/>
        <v>56331</v>
      </c>
      <c r="N61" s="112">
        <f t="shared" si="11"/>
        <v>62.042645989823114</v>
      </c>
      <c r="O61" s="159"/>
    </row>
    <row r="62" spans="1:15" s="144" customFormat="1" ht="15" customHeight="1">
      <c r="A62" s="44">
        <v>44</v>
      </c>
      <c r="B62" s="47" t="s">
        <v>25</v>
      </c>
      <c r="C62" s="112">
        <f>'TABLE-8A'!I62</f>
        <v>6626</v>
      </c>
      <c r="D62" s="112">
        <f>'TABLE-8A'!J62</f>
        <v>3329</v>
      </c>
      <c r="E62" s="112">
        <f>'TABLE-8A'!K62</f>
        <v>50.24147298520978</v>
      </c>
      <c r="F62" s="112">
        <v>333</v>
      </c>
      <c r="G62" s="112">
        <v>32</v>
      </c>
      <c r="H62" s="112">
        <f t="shared" si="7"/>
        <v>9.60960960960961</v>
      </c>
      <c r="I62" s="112">
        <v>165</v>
      </c>
      <c r="J62" s="112">
        <v>1980</v>
      </c>
      <c r="K62" s="392">
        <f t="shared" si="8"/>
        <v>1200</v>
      </c>
      <c r="L62" s="112">
        <f t="shared" si="9"/>
        <v>7124</v>
      </c>
      <c r="M62" s="112">
        <f t="shared" si="10"/>
        <v>5341</v>
      </c>
      <c r="N62" s="112">
        <f t="shared" si="11"/>
        <v>74.97192588433464</v>
      </c>
      <c r="O62" s="159"/>
    </row>
    <row r="63" spans="1:15" s="144" customFormat="1" ht="15" customHeight="1">
      <c r="A63" s="44">
        <v>45</v>
      </c>
      <c r="B63" s="47" t="s">
        <v>26</v>
      </c>
      <c r="C63" s="112">
        <f>'TABLE-8A'!I63</f>
        <v>7505</v>
      </c>
      <c r="D63" s="112">
        <f>'TABLE-8A'!J63</f>
        <v>8661</v>
      </c>
      <c r="E63" s="112">
        <f>'TABLE-8A'!K63</f>
        <v>115.40306462358427</v>
      </c>
      <c r="F63" s="112">
        <v>286</v>
      </c>
      <c r="G63" s="112">
        <v>226</v>
      </c>
      <c r="H63" s="112">
        <f t="shared" si="7"/>
        <v>79.02097902097903</v>
      </c>
      <c r="I63" s="112">
        <v>1276</v>
      </c>
      <c r="J63" s="112">
        <v>4908</v>
      </c>
      <c r="K63" s="392">
        <f t="shared" si="8"/>
        <v>384.6394984326019</v>
      </c>
      <c r="L63" s="112">
        <f t="shared" si="9"/>
        <v>9067</v>
      </c>
      <c r="M63" s="112">
        <f t="shared" si="10"/>
        <v>13795</v>
      </c>
      <c r="N63" s="112">
        <f t="shared" si="11"/>
        <v>152.14514172273078</v>
      </c>
      <c r="O63" s="159"/>
    </row>
    <row r="64" spans="1:15" s="144" customFormat="1" ht="15" customHeight="1">
      <c r="A64" s="44"/>
      <c r="B64" s="220" t="s">
        <v>117</v>
      </c>
      <c r="C64" s="111">
        <f>SUM(C56:C63)</f>
        <v>236636</v>
      </c>
      <c r="D64" s="111">
        <f>SUM(D56:D63)</f>
        <v>185993</v>
      </c>
      <c r="E64" s="111">
        <f>(D64/C64)*100</f>
        <v>78.5987761794486</v>
      </c>
      <c r="F64" s="111">
        <f>SUM(F56:F63)</f>
        <v>13601</v>
      </c>
      <c r="G64" s="111">
        <f>SUM(G56:G63)</f>
        <v>4828</v>
      </c>
      <c r="H64" s="111">
        <f>(G64/F64)*100</f>
        <v>35.49738989780163</v>
      </c>
      <c r="I64" s="111">
        <f>SUM(I56:I63)</f>
        <v>18927</v>
      </c>
      <c r="J64" s="111">
        <f>SUM(J56:J63)</f>
        <v>15985</v>
      </c>
      <c r="K64" s="341">
        <f t="shared" si="8"/>
        <v>84.45606805093253</v>
      </c>
      <c r="L64" s="111">
        <f>+C64+F64+I64</f>
        <v>269164</v>
      </c>
      <c r="M64" s="111">
        <f>+D64+G64+J64</f>
        <v>206806</v>
      </c>
      <c r="N64" s="111">
        <f>(M64/L64)*100</f>
        <v>76.83271165534768</v>
      </c>
      <c r="O64" s="159"/>
    </row>
    <row r="65" spans="1:15" s="144" customFormat="1" ht="15" customHeight="1">
      <c r="A65" s="44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59"/>
    </row>
    <row r="66" spans="1:15" s="144" customFormat="1" ht="15" customHeight="1">
      <c r="A66" s="44">
        <v>46</v>
      </c>
      <c r="B66" s="112" t="s">
        <v>29</v>
      </c>
      <c r="C66" s="112">
        <f>'TABLE-8A'!I66</f>
        <v>525805</v>
      </c>
      <c r="D66" s="112">
        <f>'TABLE-8A'!J66</f>
        <v>505234</v>
      </c>
      <c r="E66" s="112">
        <f>'TABLE-8A'!K66</f>
        <v>96.08771312558838</v>
      </c>
      <c r="F66" s="112">
        <v>10974</v>
      </c>
      <c r="G66" s="112">
        <v>0</v>
      </c>
      <c r="H66" s="112">
        <f>(G66*100)/F66</f>
        <v>0</v>
      </c>
      <c r="I66" s="112">
        <v>12298</v>
      </c>
      <c r="J66" s="112">
        <v>18590</v>
      </c>
      <c r="K66" s="112">
        <f>(J66*100)/I66</f>
        <v>151.1627906976744</v>
      </c>
      <c r="L66" s="112">
        <f>C66+F66+I66</f>
        <v>549077</v>
      </c>
      <c r="M66" s="112">
        <f>D66+G66+J66</f>
        <v>523824</v>
      </c>
      <c r="N66" s="112">
        <f>(M66*100)/L66</f>
        <v>95.40082720638453</v>
      </c>
      <c r="O66" s="159"/>
    </row>
    <row r="67" spans="1:15" s="144" customFormat="1" ht="15" customHeight="1">
      <c r="A67" s="44">
        <v>47</v>
      </c>
      <c r="B67" s="112" t="s">
        <v>124</v>
      </c>
      <c r="C67" s="112">
        <f>'TABLE-8A'!I67</f>
        <v>24261</v>
      </c>
      <c r="D67" s="112">
        <f>'TABLE-8A'!J67</f>
        <v>1153</v>
      </c>
      <c r="E67" s="112">
        <f>'TABLE-8A'!K67</f>
        <v>4.752483409587404</v>
      </c>
      <c r="F67" s="112">
        <v>3734</v>
      </c>
      <c r="G67" s="112">
        <v>0</v>
      </c>
      <c r="H67" s="112">
        <f>(G67*100)/F67</f>
        <v>0</v>
      </c>
      <c r="I67" s="112">
        <v>2224</v>
      </c>
      <c r="J67" s="112">
        <v>0</v>
      </c>
      <c r="K67" s="112">
        <f>(J67*100)/I67</f>
        <v>0</v>
      </c>
      <c r="L67" s="112">
        <f>C67+F67+I67</f>
        <v>30219</v>
      </c>
      <c r="M67" s="112">
        <f>D67+G67+J67</f>
        <v>1153</v>
      </c>
      <c r="N67" s="112">
        <f>(M67*100)/L67</f>
        <v>3.815480326946623</v>
      </c>
      <c r="O67" s="159"/>
    </row>
    <row r="68" spans="2:15" s="144" customFormat="1" ht="15" customHeight="1">
      <c r="B68" s="220" t="s">
        <v>117</v>
      </c>
      <c r="C68" s="111">
        <f>SUM(C66:C67)</f>
        <v>550066</v>
      </c>
      <c r="D68" s="111">
        <f>SUM(D66:D67)</f>
        <v>506387</v>
      </c>
      <c r="E68" s="111">
        <f>(D68/C68)*100</f>
        <v>92.05931651838142</v>
      </c>
      <c r="F68" s="111">
        <f>SUM(F66:F67)</f>
        <v>14708</v>
      </c>
      <c r="G68" s="111">
        <f>SUM(G66:G67)</f>
        <v>0</v>
      </c>
      <c r="H68" s="111">
        <f>(G68/F68)*100</f>
        <v>0</v>
      </c>
      <c r="I68" s="111">
        <f>SUM(I66:I67)</f>
        <v>14522</v>
      </c>
      <c r="J68" s="111">
        <f>SUM(J66:J67)</f>
        <v>18590</v>
      </c>
      <c r="K68" s="111">
        <f>(J68/I68)*100</f>
        <v>128.0126704310701</v>
      </c>
      <c r="L68" s="111">
        <f>+C68+F68+I68</f>
        <v>579296</v>
      </c>
      <c r="M68" s="111">
        <f>+D68+G68+J68</f>
        <v>524977</v>
      </c>
      <c r="N68" s="111">
        <f>(M68/L68)*100</f>
        <v>90.623273766779</v>
      </c>
      <c r="O68" s="159"/>
    </row>
    <row r="69" spans="2:15" s="144" customFormat="1" ht="15" customHeight="1">
      <c r="B69" s="220" t="s">
        <v>30</v>
      </c>
      <c r="C69" s="111">
        <f>+C49+C64+C68</f>
        <v>2144513</v>
      </c>
      <c r="D69" s="111">
        <f>+D49+D64+D68</f>
        <v>1492192</v>
      </c>
      <c r="E69" s="111">
        <f>(D69/C69)*100</f>
        <v>69.58185844525075</v>
      </c>
      <c r="F69" s="111">
        <f>+F49+F64+F68</f>
        <v>283556</v>
      </c>
      <c r="G69" s="111">
        <f>+G49+G64+G68</f>
        <v>201706</v>
      </c>
      <c r="H69" s="111">
        <f>(G69/F69)*100</f>
        <v>71.13444963252408</v>
      </c>
      <c r="I69" s="111">
        <f>+I49+I64+I68</f>
        <v>322325</v>
      </c>
      <c r="J69" s="111">
        <f>+J49+J64+J68</f>
        <v>197163</v>
      </c>
      <c r="K69" s="111">
        <f>(J69/I69)*100</f>
        <v>61.1690064376018</v>
      </c>
      <c r="L69" s="111">
        <f>L49+L64+L68</f>
        <v>2750394</v>
      </c>
      <c r="M69" s="111">
        <f>+M49+M64+M68</f>
        <v>1891061</v>
      </c>
      <c r="N69" s="111">
        <f>(M69/L69)*100</f>
        <v>68.75600368529018</v>
      </c>
      <c r="O69" s="159"/>
    </row>
    <row r="70" spans="2:9" ht="12.75">
      <c r="B70" s="16"/>
      <c r="C70" s="16" t="s">
        <v>31</v>
      </c>
      <c r="F70" s="16" t="s">
        <v>31</v>
      </c>
      <c r="I70" s="16" t="s">
        <v>31</v>
      </c>
    </row>
    <row r="71" spans="2:9" ht="12.75">
      <c r="B71" s="82" t="s">
        <v>388</v>
      </c>
      <c r="E71" s="18"/>
      <c r="F71" s="16" t="s">
        <v>31</v>
      </c>
      <c r="I71" s="16" t="s">
        <v>31</v>
      </c>
    </row>
    <row r="72" ht="12.75">
      <c r="B72" s="16"/>
    </row>
    <row r="73" ht="12.75">
      <c r="B73" s="16"/>
    </row>
    <row r="74" ht="12.75">
      <c r="B74" s="16"/>
    </row>
    <row r="75" ht="12.75">
      <c r="B75" s="16"/>
    </row>
    <row r="76" ht="12.75">
      <c r="B76" s="16"/>
    </row>
    <row r="77" ht="12.75">
      <c r="B77" s="16"/>
    </row>
    <row r="78" ht="12.75">
      <c r="B78" s="16"/>
    </row>
    <row r="79" ht="12.75">
      <c r="B79" s="16"/>
    </row>
    <row r="80" ht="12.75">
      <c r="B80" s="16"/>
    </row>
    <row r="81" ht="12.75">
      <c r="B81" s="16"/>
    </row>
    <row r="82" ht="12.75">
      <c r="B82" s="16"/>
    </row>
    <row r="83" ht="12.75">
      <c r="B83" s="16"/>
    </row>
    <row r="84" ht="12.75">
      <c r="B84" s="16"/>
    </row>
    <row r="85" ht="12.75">
      <c r="B85" s="16"/>
    </row>
    <row r="86" ht="12.75">
      <c r="B86" s="16"/>
    </row>
    <row r="87" ht="12.75">
      <c r="B87" s="16"/>
    </row>
    <row r="88" ht="12.75">
      <c r="B88" s="16"/>
    </row>
    <row r="89" ht="12.75">
      <c r="B89" s="16"/>
    </row>
    <row r="90" ht="12.75">
      <c r="B90" s="16"/>
    </row>
    <row r="91" ht="12.75">
      <c r="B91" s="16"/>
    </row>
    <row r="92" ht="12.75">
      <c r="B92" s="16"/>
    </row>
    <row r="93" ht="12.75">
      <c r="B93" s="16"/>
    </row>
    <row r="94" ht="12.75">
      <c r="B94" s="16"/>
    </row>
    <row r="95" ht="12.75">
      <c r="B95" s="16"/>
    </row>
    <row r="96" ht="12.75">
      <c r="B96" s="16"/>
    </row>
    <row r="97" ht="12.75">
      <c r="B97" s="16"/>
    </row>
    <row r="98" ht="12.75">
      <c r="B98" s="16"/>
    </row>
    <row r="99" ht="12.75">
      <c r="B99" s="16"/>
    </row>
    <row r="100" ht="12.75">
      <c r="B100" s="16"/>
    </row>
  </sheetData>
  <sheetProtection/>
  <mergeCells count="2">
    <mergeCell ref="C4:E4"/>
    <mergeCell ref="C53:E53"/>
  </mergeCells>
  <printOptions gridLines="1" horizontalCentered="1"/>
  <pageMargins left="0.75" right="0.75" top="0.27" bottom="0.54" header="0.43" footer="0.38"/>
  <pageSetup blackAndWhite="1" horizontalDpi="300" verticalDpi="300" orientation="landscape" paperSize="9" scale="80" r:id="rId2"/>
  <rowBreaks count="1" manualBreakCount="1">
    <brk id="49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71"/>
  <sheetViews>
    <sheetView zoomScale="110" zoomScaleNormal="110" zoomScalePageLayoutView="0" workbookViewId="0" topLeftCell="L43">
      <selection activeCell="X50" sqref="X50"/>
    </sheetView>
  </sheetViews>
  <sheetFormatPr defaultColWidth="9.140625" defaultRowHeight="12.75"/>
  <cols>
    <col min="1" max="1" width="3.7109375" style="90" customWidth="1"/>
    <col min="2" max="2" width="22.57421875" style="90" customWidth="1"/>
    <col min="3" max="3" width="7.00390625" style="327" customWidth="1"/>
    <col min="4" max="4" width="14.7109375" style="327" customWidth="1"/>
    <col min="5" max="5" width="7.140625" style="327" customWidth="1"/>
    <col min="6" max="6" width="11.7109375" style="327" customWidth="1"/>
    <col min="7" max="7" width="5.57421875" style="327" customWidth="1"/>
    <col min="8" max="8" width="10.57421875" style="327" bestFit="1" customWidth="1"/>
    <col min="9" max="9" width="7.28125" style="327" customWidth="1"/>
    <col min="10" max="10" width="9.57421875" style="327" customWidth="1"/>
    <col min="11" max="11" width="7.00390625" style="327" customWidth="1"/>
    <col min="12" max="12" width="13.8515625" style="327" customWidth="1"/>
    <col min="13" max="13" width="8.28125" style="327" customWidth="1"/>
    <col min="14" max="14" width="11.7109375" style="327" customWidth="1"/>
    <col min="15" max="15" width="6.7109375" style="327" customWidth="1"/>
    <col min="16" max="16" width="9.28125" style="327" customWidth="1"/>
    <col min="17" max="17" width="7.8515625" style="327" customWidth="1"/>
    <col min="18" max="18" width="10.140625" style="327" customWidth="1"/>
    <col min="19" max="19" width="8.140625" style="327" customWidth="1"/>
    <col min="20" max="20" width="10.00390625" style="327" customWidth="1"/>
    <col min="21" max="21" width="0.13671875" style="90" hidden="1" customWidth="1"/>
    <col min="22" max="22" width="13.140625" style="90" hidden="1" customWidth="1"/>
    <col min="23" max="23" width="0.13671875" style="90" customWidth="1"/>
    <col min="24" max="16384" width="9.140625" style="90" customWidth="1"/>
  </cols>
  <sheetData>
    <row r="1" spans="1:21" ht="18" customHeight="1">
      <c r="A1" s="393"/>
      <c r="B1" s="393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93"/>
    </row>
    <row r="2" spans="1:21" ht="18" customHeight="1">
      <c r="A2" s="393"/>
      <c r="B2" s="393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93"/>
    </row>
    <row r="3" spans="1:21" ht="18" customHeight="1">
      <c r="A3" s="393"/>
      <c r="B3" s="393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93"/>
    </row>
    <row r="4" spans="1:21" ht="18" customHeight="1">
      <c r="A4" s="302" t="s">
        <v>4</v>
      </c>
      <c r="B4" s="302" t="s">
        <v>5</v>
      </c>
      <c r="C4" s="504" t="s">
        <v>238</v>
      </c>
      <c r="D4" s="505"/>
      <c r="E4" s="505"/>
      <c r="F4" s="505"/>
      <c r="G4" s="505"/>
      <c r="H4" s="505"/>
      <c r="I4" s="526"/>
      <c r="J4" s="526"/>
      <c r="K4" s="504" t="s">
        <v>89</v>
      </c>
      <c r="L4" s="505"/>
      <c r="M4" s="505"/>
      <c r="N4" s="505"/>
      <c r="O4" s="505"/>
      <c r="P4" s="505"/>
      <c r="Q4" s="526"/>
      <c r="R4" s="526"/>
      <c r="S4" s="489" t="s">
        <v>341</v>
      </c>
      <c r="T4" s="490"/>
      <c r="U4" s="302" t="s">
        <v>4</v>
      </c>
    </row>
    <row r="5" spans="1:21" ht="12">
      <c r="A5" s="237" t="s">
        <v>6</v>
      </c>
      <c r="B5" s="237"/>
      <c r="C5" s="496" t="s">
        <v>336</v>
      </c>
      <c r="D5" s="498"/>
      <c r="E5" s="496" t="s">
        <v>337</v>
      </c>
      <c r="F5" s="498"/>
      <c r="G5" s="496" t="s">
        <v>338</v>
      </c>
      <c r="H5" s="498"/>
      <c r="I5" s="525" t="s">
        <v>223</v>
      </c>
      <c r="J5" s="496"/>
      <c r="K5" s="496" t="s">
        <v>336</v>
      </c>
      <c r="L5" s="498"/>
      <c r="M5" s="496" t="s">
        <v>337</v>
      </c>
      <c r="N5" s="498"/>
      <c r="O5" s="496" t="s">
        <v>338</v>
      </c>
      <c r="P5" s="498"/>
      <c r="Q5" s="525" t="s">
        <v>223</v>
      </c>
      <c r="R5" s="496"/>
      <c r="S5" s="239" t="s">
        <v>52</v>
      </c>
      <c r="T5" s="239" t="s">
        <v>58</v>
      </c>
      <c r="U5" s="237" t="s">
        <v>6</v>
      </c>
    </row>
    <row r="6" spans="1:23" ht="12">
      <c r="A6" s="238"/>
      <c r="B6" s="238" t="s">
        <v>31</v>
      </c>
      <c r="C6" s="110" t="s">
        <v>52</v>
      </c>
      <c r="D6" s="110" t="s">
        <v>58</v>
      </c>
      <c r="E6" s="110" t="s">
        <v>52</v>
      </c>
      <c r="F6" s="110" t="s">
        <v>58</v>
      </c>
      <c r="G6" s="110" t="s">
        <v>52</v>
      </c>
      <c r="H6" s="110" t="s">
        <v>58</v>
      </c>
      <c r="I6" s="110" t="s">
        <v>52</v>
      </c>
      <c r="J6" s="343" t="s">
        <v>58</v>
      </c>
      <c r="K6" s="110" t="s">
        <v>52</v>
      </c>
      <c r="L6" s="110" t="s">
        <v>58</v>
      </c>
      <c r="M6" s="110" t="s">
        <v>52</v>
      </c>
      <c r="N6" s="110" t="s">
        <v>58</v>
      </c>
      <c r="O6" s="110" t="s">
        <v>52</v>
      </c>
      <c r="P6" s="110" t="s">
        <v>58</v>
      </c>
      <c r="Q6" s="110" t="s">
        <v>52</v>
      </c>
      <c r="R6" s="343" t="s">
        <v>58</v>
      </c>
      <c r="S6" s="110"/>
      <c r="T6" s="110"/>
      <c r="U6" s="238"/>
      <c r="V6" s="90" t="s">
        <v>345</v>
      </c>
      <c r="W6" s="90" t="s">
        <v>346</v>
      </c>
    </row>
    <row r="7" spans="1:23" ht="12.75">
      <c r="A7" s="88">
        <v>1</v>
      </c>
      <c r="B7" s="89" t="s">
        <v>7</v>
      </c>
      <c r="C7" s="89">
        <v>177</v>
      </c>
      <c r="D7" s="89">
        <v>4756</v>
      </c>
      <c r="E7" s="89">
        <v>241</v>
      </c>
      <c r="F7" s="89">
        <f aca="true" t="shared" si="0" ref="F7:F26">W7-D7-H7</f>
        <v>4277</v>
      </c>
      <c r="G7" s="89">
        <v>0</v>
      </c>
      <c r="H7" s="89">
        <v>0</v>
      </c>
      <c r="I7" s="89">
        <f>C7+E7+G7</f>
        <v>418</v>
      </c>
      <c r="J7" s="89">
        <f>D7+F7+H7</f>
        <v>9033</v>
      </c>
      <c r="K7" s="89">
        <v>3575</v>
      </c>
      <c r="L7" s="89">
        <v>21356</v>
      </c>
      <c r="M7" s="89">
        <v>14798</v>
      </c>
      <c r="N7" s="89">
        <f aca="true" t="shared" si="1" ref="N7:N45">V7-L7-P7</f>
        <v>35009</v>
      </c>
      <c r="O7" s="89">
        <v>0</v>
      </c>
      <c r="P7" s="89">
        <v>0</v>
      </c>
      <c r="Q7" s="89">
        <f>K7+M7+O7</f>
        <v>18373</v>
      </c>
      <c r="R7" s="89">
        <f>L7+N7+P7</f>
        <v>56365</v>
      </c>
      <c r="S7" s="89">
        <v>3865</v>
      </c>
      <c r="T7" s="89">
        <v>4937</v>
      </c>
      <c r="U7" s="88">
        <v>1</v>
      </c>
      <c r="V7" s="394">
        <v>56365</v>
      </c>
      <c r="W7" s="394">
        <v>9033</v>
      </c>
    </row>
    <row r="8" spans="1:23" ht="12.75">
      <c r="A8" s="88">
        <v>2</v>
      </c>
      <c r="B8" s="89" t="s">
        <v>8</v>
      </c>
      <c r="C8" s="89">
        <v>0</v>
      </c>
      <c r="D8" s="89">
        <v>0</v>
      </c>
      <c r="E8" s="89">
        <v>1</v>
      </c>
      <c r="F8" s="89">
        <f t="shared" si="0"/>
        <v>3</v>
      </c>
      <c r="G8" s="89">
        <v>0</v>
      </c>
      <c r="H8" s="89">
        <v>0</v>
      </c>
      <c r="I8" s="89">
        <f aca="true" t="shared" si="2" ref="I8:I26">C8+E8+G8</f>
        <v>1</v>
      </c>
      <c r="J8" s="89">
        <f aca="true" t="shared" si="3" ref="J8:J26">D8+F8+H8</f>
        <v>3</v>
      </c>
      <c r="K8" s="89">
        <v>110</v>
      </c>
      <c r="L8" s="89">
        <v>348</v>
      </c>
      <c r="M8" s="89">
        <v>491</v>
      </c>
      <c r="N8" s="89">
        <f t="shared" si="1"/>
        <v>362</v>
      </c>
      <c r="O8" s="89">
        <v>18</v>
      </c>
      <c r="P8" s="89">
        <v>3480</v>
      </c>
      <c r="Q8" s="89">
        <f aca="true" t="shared" si="4" ref="Q8:Q26">K8+M8+O8</f>
        <v>619</v>
      </c>
      <c r="R8" s="89">
        <f aca="true" t="shared" si="5" ref="R8:R25">L8+N8+P8</f>
        <v>4190</v>
      </c>
      <c r="S8" s="89">
        <v>13</v>
      </c>
      <c r="T8" s="89">
        <v>391</v>
      </c>
      <c r="U8" s="88">
        <v>2</v>
      </c>
      <c r="V8" s="394">
        <v>4190</v>
      </c>
      <c r="W8" s="394">
        <v>3</v>
      </c>
    </row>
    <row r="9" spans="1:24" ht="12.75">
      <c r="A9" s="88">
        <v>3</v>
      </c>
      <c r="B9" s="89" t="s">
        <v>9</v>
      </c>
      <c r="C9" s="89">
        <v>593</v>
      </c>
      <c r="D9" s="89">
        <v>3967</v>
      </c>
      <c r="E9" s="89">
        <v>371</v>
      </c>
      <c r="F9" s="89">
        <f t="shared" si="0"/>
        <v>2266</v>
      </c>
      <c r="G9" s="89">
        <v>5</v>
      </c>
      <c r="H9" s="89">
        <v>731</v>
      </c>
      <c r="I9" s="89">
        <f t="shared" si="2"/>
        <v>969</v>
      </c>
      <c r="J9" s="89">
        <f t="shared" si="3"/>
        <v>6964</v>
      </c>
      <c r="K9" s="89">
        <v>2421</v>
      </c>
      <c r="L9" s="89">
        <v>35209</v>
      </c>
      <c r="M9" s="89">
        <v>4771</v>
      </c>
      <c r="N9" s="89">
        <f t="shared" si="1"/>
        <v>26322</v>
      </c>
      <c r="O9" s="89">
        <v>14</v>
      </c>
      <c r="P9" s="89">
        <v>3633</v>
      </c>
      <c r="Q9" s="89">
        <f t="shared" si="4"/>
        <v>7206</v>
      </c>
      <c r="R9" s="89">
        <f t="shared" si="5"/>
        <v>65164</v>
      </c>
      <c r="S9" s="89">
        <v>2041</v>
      </c>
      <c r="T9" s="89">
        <v>13143</v>
      </c>
      <c r="U9" s="88">
        <v>3</v>
      </c>
      <c r="V9" s="394">
        <v>65164</v>
      </c>
      <c r="W9" s="394">
        <v>6964</v>
      </c>
      <c r="X9" s="90">
        <f>488+496</f>
        <v>984</v>
      </c>
    </row>
    <row r="10" spans="1:23" ht="12.75">
      <c r="A10" s="88">
        <v>4</v>
      </c>
      <c r="B10" s="89" t="s">
        <v>10</v>
      </c>
      <c r="C10" s="89">
        <v>942</v>
      </c>
      <c r="D10" s="89">
        <v>3115</v>
      </c>
      <c r="E10" s="89">
        <v>954</v>
      </c>
      <c r="F10" s="89">
        <f t="shared" si="0"/>
        <v>8479</v>
      </c>
      <c r="G10" s="89">
        <v>0</v>
      </c>
      <c r="H10" s="89">
        <v>0</v>
      </c>
      <c r="I10" s="89">
        <f t="shared" si="2"/>
        <v>1896</v>
      </c>
      <c r="J10" s="89">
        <f t="shared" si="3"/>
        <v>11594</v>
      </c>
      <c r="K10" s="89">
        <v>7415</v>
      </c>
      <c r="L10" s="89">
        <v>32851</v>
      </c>
      <c r="M10" s="89">
        <v>19004</v>
      </c>
      <c r="N10" s="89">
        <f t="shared" si="1"/>
        <v>45817</v>
      </c>
      <c r="O10" s="89">
        <v>0</v>
      </c>
      <c r="P10" s="89">
        <v>0</v>
      </c>
      <c r="Q10" s="89">
        <f t="shared" si="4"/>
        <v>26419</v>
      </c>
      <c r="R10" s="89">
        <f t="shared" si="5"/>
        <v>78668</v>
      </c>
      <c r="S10" s="89">
        <v>6389</v>
      </c>
      <c r="T10" s="89">
        <v>24030</v>
      </c>
      <c r="U10" s="88">
        <v>4</v>
      </c>
      <c r="V10" s="394">
        <v>78668</v>
      </c>
      <c r="W10" s="394">
        <v>11594</v>
      </c>
    </row>
    <row r="11" spans="1:23" ht="12.75">
      <c r="A11" s="88">
        <v>5</v>
      </c>
      <c r="B11" s="89" t="s">
        <v>11</v>
      </c>
      <c r="C11" s="89">
        <v>50</v>
      </c>
      <c r="D11" s="89">
        <v>552</v>
      </c>
      <c r="E11" s="89">
        <v>452</v>
      </c>
      <c r="F11" s="89">
        <f t="shared" si="0"/>
        <v>3524</v>
      </c>
      <c r="G11" s="89">
        <v>0</v>
      </c>
      <c r="H11" s="89">
        <v>0</v>
      </c>
      <c r="I11" s="89">
        <f t="shared" si="2"/>
        <v>502</v>
      </c>
      <c r="J11" s="89">
        <f t="shared" si="3"/>
        <v>4076</v>
      </c>
      <c r="K11" s="89">
        <v>663</v>
      </c>
      <c r="L11" s="89">
        <v>6155</v>
      </c>
      <c r="M11" s="89">
        <v>2499</v>
      </c>
      <c r="N11" s="89">
        <f t="shared" si="1"/>
        <v>11733</v>
      </c>
      <c r="O11" s="89">
        <v>0</v>
      </c>
      <c r="P11" s="89">
        <v>0</v>
      </c>
      <c r="Q11" s="89">
        <v>8475</v>
      </c>
      <c r="R11" s="89">
        <f t="shared" si="5"/>
        <v>17888</v>
      </c>
      <c r="S11" s="89">
        <v>1351</v>
      </c>
      <c r="T11" s="89">
        <v>4575</v>
      </c>
      <c r="U11" s="88">
        <v>5</v>
      </c>
      <c r="V11" s="394">
        <v>17888</v>
      </c>
      <c r="W11" s="394">
        <v>4076</v>
      </c>
    </row>
    <row r="12" spans="1:23" ht="12.75">
      <c r="A12" s="88">
        <v>6</v>
      </c>
      <c r="B12" s="89" t="s">
        <v>12</v>
      </c>
      <c r="C12" s="89">
        <v>71</v>
      </c>
      <c r="D12" s="89">
        <v>1409</v>
      </c>
      <c r="E12" s="89">
        <v>82</v>
      </c>
      <c r="F12" s="89">
        <f t="shared" si="0"/>
        <v>1360</v>
      </c>
      <c r="G12" s="89">
        <v>7</v>
      </c>
      <c r="H12" s="89">
        <v>3962</v>
      </c>
      <c r="I12" s="89">
        <f t="shared" si="2"/>
        <v>160</v>
      </c>
      <c r="J12" s="89">
        <f t="shared" si="3"/>
        <v>6731</v>
      </c>
      <c r="K12" s="89">
        <v>405</v>
      </c>
      <c r="L12" s="89">
        <v>7883</v>
      </c>
      <c r="M12" s="89">
        <v>4326</v>
      </c>
      <c r="N12" s="89">
        <f t="shared" si="1"/>
        <v>11351</v>
      </c>
      <c r="O12" s="89">
        <v>46</v>
      </c>
      <c r="P12" s="89">
        <v>3962</v>
      </c>
      <c r="Q12" s="89">
        <f t="shared" si="4"/>
        <v>4777</v>
      </c>
      <c r="R12" s="89">
        <f t="shared" si="5"/>
        <v>23196</v>
      </c>
      <c r="S12" s="89">
        <v>971</v>
      </c>
      <c r="T12" s="89">
        <v>7136</v>
      </c>
      <c r="U12" s="88">
        <v>6</v>
      </c>
      <c r="V12" s="394">
        <v>23196</v>
      </c>
      <c r="W12" s="394">
        <v>6731</v>
      </c>
    </row>
    <row r="13" spans="1:23" ht="12.75">
      <c r="A13" s="88">
        <v>7</v>
      </c>
      <c r="B13" s="89" t="s">
        <v>13</v>
      </c>
      <c r="C13" s="89">
        <v>3637</v>
      </c>
      <c r="D13" s="89">
        <v>5995</v>
      </c>
      <c r="E13" s="89">
        <v>17737</v>
      </c>
      <c r="F13" s="89">
        <f t="shared" si="0"/>
        <v>7080</v>
      </c>
      <c r="G13" s="89">
        <v>3</v>
      </c>
      <c r="H13" s="89">
        <v>46</v>
      </c>
      <c r="I13" s="89">
        <f t="shared" si="2"/>
        <v>21377</v>
      </c>
      <c r="J13" s="89">
        <f t="shared" si="3"/>
        <v>13121</v>
      </c>
      <c r="K13" s="89">
        <v>5540</v>
      </c>
      <c r="L13" s="89">
        <v>29760</v>
      </c>
      <c r="M13" s="89">
        <v>55952</v>
      </c>
      <c r="N13" s="89">
        <f t="shared" si="1"/>
        <v>52911</v>
      </c>
      <c r="O13" s="89">
        <v>7</v>
      </c>
      <c r="P13" s="89">
        <v>5047</v>
      </c>
      <c r="Q13" s="89">
        <f t="shared" si="4"/>
        <v>61499</v>
      </c>
      <c r="R13" s="89">
        <f t="shared" si="5"/>
        <v>87718</v>
      </c>
      <c r="S13" s="89">
        <v>2750</v>
      </c>
      <c r="T13" s="89">
        <v>10691</v>
      </c>
      <c r="U13" s="88">
        <v>7</v>
      </c>
      <c r="V13" s="394">
        <v>87718</v>
      </c>
      <c r="W13" s="394">
        <v>13121</v>
      </c>
    </row>
    <row r="14" spans="1:23" ht="12.75">
      <c r="A14" s="88">
        <v>8</v>
      </c>
      <c r="B14" s="89" t="s">
        <v>154</v>
      </c>
      <c r="C14" s="89">
        <v>12</v>
      </c>
      <c r="D14" s="89">
        <v>130</v>
      </c>
      <c r="E14" s="89">
        <v>61</v>
      </c>
      <c r="F14" s="89">
        <f t="shared" si="0"/>
        <v>1342</v>
      </c>
      <c r="G14" s="89">
        <v>4</v>
      </c>
      <c r="H14" s="89">
        <v>23</v>
      </c>
      <c r="I14" s="89">
        <f t="shared" si="2"/>
        <v>77</v>
      </c>
      <c r="J14" s="89">
        <f t="shared" si="3"/>
        <v>1495</v>
      </c>
      <c r="K14" s="89">
        <v>155</v>
      </c>
      <c r="L14" s="89">
        <v>864</v>
      </c>
      <c r="M14" s="89">
        <v>473</v>
      </c>
      <c r="N14" s="89">
        <f t="shared" si="1"/>
        <v>4175</v>
      </c>
      <c r="O14" s="89">
        <v>11</v>
      </c>
      <c r="P14" s="89">
        <v>159</v>
      </c>
      <c r="Q14" s="89">
        <f t="shared" si="4"/>
        <v>639</v>
      </c>
      <c r="R14" s="89">
        <f t="shared" si="5"/>
        <v>5198</v>
      </c>
      <c r="S14" s="89">
        <v>60</v>
      </c>
      <c r="T14" s="89">
        <v>76</v>
      </c>
      <c r="U14" s="88">
        <v>8</v>
      </c>
      <c r="V14" s="394">
        <v>5198</v>
      </c>
      <c r="W14" s="394">
        <v>1495</v>
      </c>
    </row>
    <row r="15" spans="1:23" ht="12.75">
      <c r="A15" s="88">
        <v>9</v>
      </c>
      <c r="B15" s="89" t="s">
        <v>14</v>
      </c>
      <c r="C15" s="89">
        <v>181</v>
      </c>
      <c r="D15" s="89">
        <v>10917</v>
      </c>
      <c r="E15" s="89">
        <v>447</v>
      </c>
      <c r="F15" s="89">
        <f t="shared" si="0"/>
        <v>549</v>
      </c>
      <c r="G15" s="89">
        <v>0</v>
      </c>
      <c r="H15" s="89">
        <v>0</v>
      </c>
      <c r="I15" s="89">
        <f t="shared" si="2"/>
        <v>628</v>
      </c>
      <c r="J15" s="89">
        <f t="shared" si="3"/>
        <v>11466</v>
      </c>
      <c r="K15" s="89">
        <v>719</v>
      </c>
      <c r="L15" s="89">
        <v>22892</v>
      </c>
      <c r="M15" s="89">
        <v>4789</v>
      </c>
      <c r="N15" s="89">
        <f t="shared" si="1"/>
        <v>5792</v>
      </c>
      <c r="O15" s="89">
        <v>8</v>
      </c>
      <c r="P15" s="89">
        <v>698</v>
      </c>
      <c r="Q15" s="89">
        <f t="shared" si="4"/>
        <v>5516</v>
      </c>
      <c r="R15" s="89">
        <f t="shared" si="5"/>
        <v>29382</v>
      </c>
      <c r="S15" s="89">
        <v>5660</v>
      </c>
      <c r="T15" s="89">
        <v>11212</v>
      </c>
      <c r="U15" s="88">
        <v>9</v>
      </c>
      <c r="V15" s="394">
        <v>29382</v>
      </c>
      <c r="W15" s="394">
        <v>11466</v>
      </c>
    </row>
    <row r="16" spans="1:23" ht="12.75">
      <c r="A16" s="88">
        <v>10</v>
      </c>
      <c r="B16" s="89" t="s">
        <v>218</v>
      </c>
      <c r="C16" s="89">
        <v>9</v>
      </c>
      <c r="D16" s="89">
        <v>22</v>
      </c>
      <c r="E16" s="89">
        <v>16</v>
      </c>
      <c r="F16" s="89">
        <f>W16-D16-H16</f>
        <v>108</v>
      </c>
      <c r="G16" s="89">
        <v>0</v>
      </c>
      <c r="H16" s="89">
        <v>0</v>
      </c>
      <c r="I16" s="89">
        <f>C16+E16+G16</f>
        <v>25</v>
      </c>
      <c r="J16" s="89">
        <f>D16+F16+H16</f>
        <v>130</v>
      </c>
      <c r="K16" s="89">
        <v>18</v>
      </c>
      <c r="L16" s="89">
        <v>121</v>
      </c>
      <c r="M16" s="89">
        <v>86</v>
      </c>
      <c r="N16" s="89">
        <f>V16-L16-P16</f>
        <v>13847</v>
      </c>
      <c r="O16" s="89">
        <v>0</v>
      </c>
      <c r="P16" s="89">
        <v>0</v>
      </c>
      <c r="Q16" s="89">
        <f>K16+M16+O16</f>
        <v>104</v>
      </c>
      <c r="R16" s="89">
        <f>L16+N16+P16</f>
        <v>13968</v>
      </c>
      <c r="S16" s="89">
        <v>0</v>
      </c>
      <c r="T16" s="89">
        <v>0</v>
      </c>
      <c r="U16" s="44">
        <v>31</v>
      </c>
      <c r="V16" s="394">
        <v>13968</v>
      </c>
      <c r="W16" s="394">
        <v>130</v>
      </c>
    </row>
    <row r="17" spans="1:23" ht="12.75">
      <c r="A17" s="88">
        <v>11</v>
      </c>
      <c r="B17" s="89" t="s">
        <v>15</v>
      </c>
      <c r="C17" s="89">
        <v>7</v>
      </c>
      <c r="D17" s="89">
        <v>94</v>
      </c>
      <c r="E17" s="89">
        <v>8</v>
      </c>
      <c r="F17" s="89">
        <f t="shared" si="0"/>
        <v>10</v>
      </c>
      <c r="G17" s="89">
        <v>0</v>
      </c>
      <c r="H17" s="89">
        <v>0</v>
      </c>
      <c r="I17" s="89">
        <f t="shared" si="2"/>
        <v>15</v>
      </c>
      <c r="J17" s="89">
        <f t="shared" si="3"/>
        <v>104</v>
      </c>
      <c r="K17" s="89">
        <v>29</v>
      </c>
      <c r="L17" s="89">
        <v>454</v>
      </c>
      <c r="M17" s="89">
        <v>324</v>
      </c>
      <c r="N17" s="89">
        <f t="shared" si="1"/>
        <v>904</v>
      </c>
      <c r="O17" s="89">
        <v>0</v>
      </c>
      <c r="P17" s="89">
        <v>0</v>
      </c>
      <c r="Q17" s="89">
        <f t="shared" si="4"/>
        <v>353</v>
      </c>
      <c r="R17" s="89">
        <f t="shared" si="5"/>
        <v>1358</v>
      </c>
      <c r="S17" s="89">
        <v>12</v>
      </c>
      <c r="T17" s="89">
        <v>990</v>
      </c>
      <c r="U17" s="88">
        <v>10</v>
      </c>
      <c r="V17" s="394">
        <v>1358</v>
      </c>
      <c r="W17" s="394">
        <v>104</v>
      </c>
    </row>
    <row r="18" spans="1:23" ht="12.75">
      <c r="A18" s="88">
        <v>12</v>
      </c>
      <c r="B18" s="89" t="s">
        <v>16</v>
      </c>
      <c r="C18" s="89">
        <v>20</v>
      </c>
      <c r="D18" s="89">
        <v>72</v>
      </c>
      <c r="E18" s="89">
        <v>46</v>
      </c>
      <c r="F18" s="89">
        <f t="shared" si="0"/>
        <v>215</v>
      </c>
      <c r="G18" s="89">
        <v>0</v>
      </c>
      <c r="H18" s="89">
        <v>0</v>
      </c>
      <c r="I18" s="89">
        <f t="shared" si="2"/>
        <v>66</v>
      </c>
      <c r="J18" s="89">
        <f t="shared" si="3"/>
        <v>287</v>
      </c>
      <c r="K18" s="89">
        <v>183</v>
      </c>
      <c r="L18" s="89">
        <v>1037</v>
      </c>
      <c r="M18" s="89">
        <v>208</v>
      </c>
      <c r="N18" s="89">
        <f t="shared" si="1"/>
        <v>996</v>
      </c>
      <c r="O18" s="89">
        <v>1</v>
      </c>
      <c r="P18" s="89">
        <v>1</v>
      </c>
      <c r="Q18" s="89">
        <f t="shared" si="4"/>
        <v>392</v>
      </c>
      <c r="R18" s="89">
        <f t="shared" si="5"/>
        <v>2034</v>
      </c>
      <c r="S18" s="89">
        <v>118</v>
      </c>
      <c r="T18" s="89">
        <v>829</v>
      </c>
      <c r="U18" s="88">
        <v>11</v>
      </c>
      <c r="V18" s="394">
        <v>2034</v>
      </c>
      <c r="W18" s="394">
        <v>287</v>
      </c>
    </row>
    <row r="19" spans="1:23" ht="12.75">
      <c r="A19" s="88">
        <v>13</v>
      </c>
      <c r="B19" s="89" t="s">
        <v>17</v>
      </c>
      <c r="C19" s="89">
        <v>51</v>
      </c>
      <c r="D19" s="89">
        <v>596</v>
      </c>
      <c r="E19" s="89">
        <v>762</v>
      </c>
      <c r="F19" s="89">
        <f t="shared" si="0"/>
        <v>2288</v>
      </c>
      <c r="G19" s="89">
        <v>2</v>
      </c>
      <c r="H19" s="89">
        <v>144</v>
      </c>
      <c r="I19" s="89">
        <f t="shared" si="2"/>
        <v>815</v>
      </c>
      <c r="J19" s="89">
        <f t="shared" si="3"/>
        <v>3028</v>
      </c>
      <c r="K19" s="89">
        <v>482</v>
      </c>
      <c r="L19" s="89">
        <v>3559</v>
      </c>
      <c r="M19" s="89">
        <v>7103</v>
      </c>
      <c r="N19" s="89">
        <f t="shared" si="1"/>
        <v>14494</v>
      </c>
      <c r="O19" s="89">
        <v>20</v>
      </c>
      <c r="P19" s="89">
        <v>3722</v>
      </c>
      <c r="Q19" s="89">
        <f t="shared" si="4"/>
        <v>7605</v>
      </c>
      <c r="R19" s="89">
        <f t="shared" si="5"/>
        <v>21775</v>
      </c>
      <c r="S19" s="89">
        <v>629</v>
      </c>
      <c r="T19" s="89">
        <v>5558</v>
      </c>
      <c r="U19" s="88">
        <v>12</v>
      </c>
      <c r="V19" s="394">
        <v>21775</v>
      </c>
      <c r="W19" s="394">
        <v>3028</v>
      </c>
    </row>
    <row r="20" spans="1:23" ht="12.75">
      <c r="A20" s="88">
        <v>14</v>
      </c>
      <c r="B20" s="89" t="s">
        <v>155</v>
      </c>
      <c r="C20" s="89">
        <v>23</v>
      </c>
      <c r="D20" s="89">
        <v>624</v>
      </c>
      <c r="E20" s="89">
        <v>264</v>
      </c>
      <c r="F20" s="89">
        <f t="shared" si="0"/>
        <v>1829</v>
      </c>
      <c r="G20" s="89">
        <v>6</v>
      </c>
      <c r="H20" s="89">
        <v>448</v>
      </c>
      <c r="I20" s="89">
        <f t="shared" si="2"/>
        <v>293</v>
      </c>
      <c r="J20" s="89">
        <f t="shared" si="3"/>
        <v>2901</v>
      </c>
      <c r="K20" s="89">
        <v>412</v>
      </c>
      <c r="L20" s="89">
        <v>2376</v>
      </c>
      <c r="M20" s="89">
        <v>4360</v>
      </c>
      <c r="N20" s="89">
        <f t="shared" si="1"/>
        <v>12768</v>
      </c>
      <c r="O20" s="89">
        <v>91</v>
      </c>
      <c r="P20" s="89">
        <v>935</v>
      </c>
      <c r="Q20" s="89">
        <f t="shared" si="4"/>
        <v>4863</v>
      </c>
      <c r="R20" s="89">
        <f t="shared" si="5"/>
        <v>16079</v>
      </c>
      <c r="S20" s="89">
        <v>724</v>
      </c>
      <c r="T20" s="89">
        <v>1379</v>
      </c>
      <c r="U20" s="88">
        <v>13</v>
      </c>
      <c r="V20" s="394">
        <v>16079</v>
      </c>
      <c r="W20" s="394">
        <v>2901</v>
      </c>
    </row>
    <row r="21" spans="1:23" ht="12.75">
      <c r="A21" s="88">
        <v>15</v>
      </c>
      <c r="B21" s="89" t="s">
        <v>72</v>
      </c>
      <c r="C21" s="89">
        <v>176</v>
      </c>
      <c r="D21" s="89">
        <v>1626</v>
      </c>
      <c r="E21" s="89">
        <v>510</v>
      </c>
      <c r="F21" s="89">
        <f t="shared" si="0"/>
        <v>3474</v>
      </c>
      <c r="G21" s="89">
        <v>14</v>
      </c>
      <c r="H21" s="89">
        <v>12668</v>
      </c>
      <c r="I21" s="89">
        <f t="shared" si="2"/>
        <v>700</v>
      </c>
      <c r="J21" s="89">
        <f t="shared" si="3"/>
        <v>17768</v>
      </c>
      <c r="K21" s="89">
        <v>2185</v>
      </c>
      <c r="L21" s="89">
        <v>28312</v>
      </c>
      <c r="M21" s="89">
        <v>2925</v>
      </c>
      <c r="N21" s="89">
        <f t="shared" si="1"/>
        <v>39571</v>
      </c>
      <c r="O21" s="89">
        <v>87</v>
      </c>
      <c r="P21" s="89">
        <v>49124</v>
      </c>
      <c r="Q21" s="89">
        <f t="shared" si="4"/>
        <v>5197</v>
      </c>
      <c r="R21" s="89">
        <f t="shared" si="5"/>
        <v>117007</v>
      </c>
      <c r="S21" s="89">
        <v>5273</v>
      </c>
      <c r="T21" s="89">
        <v>45327</v>
      </c>
      <c r="U21" s="88">
        <v>14</v>
      </c>
      <c r="V21" s="394">
        <v>117007</v>
      </c>
      <c r="W21" s="394">
        <v>17768</v>
      </c>
    </row>
    <row r="22" spans="1:23" ht="12.75">
      <c r="A22" s="88">
        <v>16</v>
      </c>
      <c r="B22" s="89" t="s">
        <v>99</v>
      </c>
      <c r="C22" s="89">
        <v>34</v>
      </c>
      <c r="D22" s="89">
        <v>96</v>
      </c>
      <c r="E22" s="89">
        <v>998</v>
      </c>
      <c r="F22" s="89">
        <f t="shared" si="0"/>
        <v>1732</v>
      </c>
      <c r="G22" s="89">
        <v>0</v>
      </c>
      <c r="H22" s="89">
        <v>0</v>
      </c>
      <c r="I22" s="89">
        <f t="shared" si="2"/>
        <v>1032</v>
      </c>
      <c r="J22" s="89">
        <f t="shared" si="3"/>
        <v>1828</v>
      </c>
      <c r="K22" s="89">
        <v>266</v>
      </c>
      <c r="L22" s="89">
        <v>1175</v>
      </c>
      <c r="M22" s="89">
        <v>7704</v>
      </c>
      <c r="N22" s="89">
        <f t="shared" si="1"/>
        <v>10455</v>
      </c>
      <c r="O22" s="89">
        <v>6</v>
      </c>
      <c r="P22" s="89">
        <v>1908</v>
      </c>
      <c r="Q22" s="89">
        <f t="shared" si="4"/>
        <v>7976</v>
      </c>
      <c r="R22" s="89">
        <f t="shared" si="5"/>
        <v>13538</v>
      </c>
      <c r="S22" s="89">
        <v>344</v>
      </c>
      <c r="T22" s="89">
        <v>665</v>
      </c>
      <c r="U22" s="88">
        <v>15</v>
      </c>
      <c r="V22" s="394">
        <v>13538</v>
      </c>
      <c r="W22" s="394">
        <v>1828</v>
      </c>
    </row>
    <row r="23" spans="1:23" ht="12.75">
      <c r="A23" s="88">
        <v>17</v>
      </c>
      <c r="B23" s="89" t="s">
        <v>20</v>
      </c>
      <c r="C23" s="89">
        <v>227</v>
      </c>
      <c r="D23" s="89">
        <v>1445</v>
      </c>
      <c r="E23" s="89">
        <v>382</v>
      </c>
      <c r="F23" s="89">
        <f t="shared" si="0"/>
        <v>3825</v>
      </c>
      <c r="G23" s="89">
        <v>29</v>
      </c>
      <c r="H23" s="89">
        <v>171</v>
      </c>
      <c r="I23" s="89">
        <f t="shared" si="2"/>
        <v>638</v>
      </c>
      <c r="J23" s="89">
        <f t="shared" si="3"/>
        <v>5441</v>
      </c>
      <c r="K23" s="89">
        <v>504</v>
      </c>
      <c r="L23" s="89">
        <v>20973</v>
      </c>
      <c r="M23" s="89">
        <v>2035</v>
      </c>
      <c r="N23" s="89">
        <f t="shared" si="1"/>
        <v>10878</v>
      </c>
      <c r="O23" s="89">
        <v>43</v>
      </c>
      <c r="P23" s="89">
        <v>6872</v>
      </c>
      <c r="Q23" s="89">
        <f t="shared" si="4"/>
        <v>2582</v>
      </c>
      <c r="R23" s="89">
        <f t="shared" si="5"/>
        <v>38723</v>
      </c>
      <c r="S23" s="89">
        <v>449</v>
      </c>
      <c r="T23" s="89">
        <v>5018</v>
      </c>
      <c r="U23" s="88">
        <v>16</v>
      </c>
      <c r="V23" s="394">
        <v>38723</v>
      </c>
      <c r="W23" s="394">
        <v>5441</v>
      </c>
    </row>
    <row r="24" spans="1:23" ht="12.75">
      <c r="A24" s="88">
        <v>18</v>
      </c>
      <c r="B24" s="89" t="s">
        <v>21</v>
      </c>
      <c r="C24" s="89">
        <v>166</v>
      </c>
      <c r="D24" s="89">
        <v>445</v>
      </c>
      <c r="E24" s="89">
        <v>562</v>
      </c>
      <c r="F24" s="89">
        <f t="shared" si="0"/>
        <v>1497</v>
      </c>
      <c r="G24" s="89">
        <v>0</v>
      </c>
      <c r="H24" s="89">
        <v>0</v>
      </c>
      <c r="I24" s="89">
        <f t="shared" si="2"/>
        <v>728</v>
      </c>
      <c r="J24" s="89">
        <f t="shared" si="3"/>
        <v>1942</v>
      </c>
      <c r="K24" s="89">
        <v>3324</v>
      </c>
      <c r="L24" s="89">
        <v>18315</v>
      </c>
      <c r="M24" s="89">
        <v>302</v>
      </c>
      <c r="N24" s="89">
        <f t="shared" si="1"/>
        <v>37089</v>
      </c>
      <c r="O24" s="89">
        <v>0</v>
      </c>
      <c r="P24" s="89">
        <v>0</v>
      </c>
      <c r="Q24" s="89">
        <f t="shared" si="4"/>
        <v>3626</v>
      </c>
      <c r="R24" s="89">
        <f t="shared" si="5"/>
        <v>55404</v>
      </c>
      <c r="S24" s="89">
        <v>4209</v>
      </c>
      <c r="T24" s="89">
        <v>10988</v>
      </c>
      <c r="U24" s="88">
        <v>17</v>
      </c>
      <c r="V24" s="394">
        <v>55404</v>
      </c>
      <c r="W24" s="394">
        <v>1942</v>
      </c>
    </row>
    <row r="25" spans="1:23" ht="12.75">
      <c r="A25" s="88">
        <v>19</v>
      </c>
      <c r="B25" s="89" t="s">
        <v>19</v>
      </c>
      <c r="C25" s="89">
        <v>0</v>
      </c>
      <c r="D25" s="89">
        <v>0</v>
      </c>
      <c r="E25" s="89">
        <v>2</v>
      </c>
      <c r="F25" s="89">
        <f t="shared" si="0"/>
        <v>289</v>
      </c>
      <c r="G25" s="89">
        <v>0</v>
      </c>
      <c r="H25" s="89">
        <v>0</v>
      </c>
      <c r="I25" s="89">
        <f t="shared" si="2"/>
        <v>2</v>
      </c>
      <c r="J25" s="89">
        <f t="shared" si="3"/>
        <v>289</v>
      </c>
      <c r="K25" s="89">
        <v>18</v>
      </c>
      <c r="L25" s="89">
        <v>21</v>
      </c>
      <c r="M25" s="89">
        <v>19</v>
      </c>
      <c r="N25" s="89">
        <f t="shared" si="1"/>
        <v>350</v>
      </c>
      <c r="O25" s="89">
        <v>0</v>
      </c>
      <c r="P25" s="89">
        <v>0</v>
      </c>
      <c r="Q25" s="89">
        <f t="shared" si="4"/>
        <v>37</v>
      </c>
      <c r="R25" s="89">
        <f t="shared" si="5"/>
        <v>371</v>
      </c>
      <c r="S25" s="89">
        <v>4</v>
      </c>
      <c r="T25" s="89">
        <v>17</v>
      </c>
      <c r="U25" s="88">
        <v>18</v>
      </c>
      <c r="V25" s="394">
        <v>371</v>
      </c>
      <c r="W25" s="394">
        <v>289</v>
      </c>
    </row>
    <row r="26" spans="1:23" ht="12.75">
      <c r="A26" s="88">
        <v>20</v>
      </c>
      <c r="B26" s="89" t="s">
        <v>118</v>
      </c>
      <c r="C26" s="89">
        <v>15</v>
      </c>
      <c r="D26" s="89">
        <v>155</v>
      </c>
      <c r="E26" s="89">
        <v>149</v>
      </c>
      <c r="F26" s="89">
        <f t="shared" si="0"/>
        <v>909</v>
      </c>
      <c r="G26" s="89">
        <v>0</v>
      </c>
      <c r="H26" s="89">
        <v>0</v>
      </c>
      <c r="I26" s="89">
        <f t="shared" si="2"/>
        <v>164</v>
      </c>
      <c r="J26" s="89">
        <f t="shared" si="3"/>
        <v>1064</v>
      </c>
      <c r="K26" s="89">
        <v>116</v>
      </c>
      <c r="L26" s="89">
        <v>1528</v>
      </c>
      <c r="M26" s="89">
        <v>1095</v>
      </c>
      <c r="N26" s="89">
        <f t="shared" si="1"/>
        <v>3758</v>
      </c>
      <c r="O26" s="89">
        <v>0</v>
      </c>
      <c r="P26" s="89">
        <v>0</v>
      </c>
      <c r="Q26" s="89">
        <f t="shared" si="4"/>
        <v>1211</v>
      </c>
      <c r="R26" s="89">
        <f>L26+N26+P26</f>
        <v>5286</v>
      </c>
      <c r="S26" s="89">
        <v>0</v>
      </c>
      <c r="T26" s="89">
        <v>0</v>
      </c>
      <c r="U26" s="88">
        <v>19</v>
      </c>
      <c r="V26" s="394">
        <v>5286</v>
      </c>
      <c r="W26" s="394">
        <v>1064</v>
      </c>
    </row>
    <row r="27" spans="1:23" ht="12.75">
      <c r="A27" s="88"/>
      <c r="B27" s="242" t="s">
        <v>210</v>
      </c>
      <c r="C27" s="242">
        <f aca="true" t="shared" si="6" ref="C27:I27">SUM(C7:C26)</f>
        <v>6391</v>
      </c>
      <c r="D27" s="242">
        <f t="shared" si="6"/>
        <v>36016</v>
      </c>
      <c r="E27" s="242">
        <f t="shared" si="6"/>
        <v>24045</v>
      </c>
      <c r="F27" s="242">
        <f t="shared" si="6"/>
        <v>45056</v>
      </c>
      <c r="G27" s="242">
        <f t="shared" si="6"/>
        <v>70</v>
      </c>
      <c r="H27" s="242">
        <f t="shared" si="6"/>
        <v>18193</v>
      </c>
      <c r="I27" s="242">
        <f t="shared" si="6"/>
        <v>30506</v>
      </c>
      <c r="J27" s="242">
        <f>SUM(J7:J26)</f>
        <v>99265</v>
      </c>
      <c r="K27" s="242">
        <f aca="true" t="shared" si="7" ref="K27:T27">SUM(K7:K26)</f>
        <v>28540</v>
      </c>
      <c r="L27" s="242">
        <f t="shared" si="7"/>
        <v>235189</v>
      </c>
      <c r="M27" s="242">
        <f t="shared" si="7"/>
        <v>133264</v>
      </c>
      <c r="N27" s="242">
        <f t="shared" si="7"/>
        <v>338582</v>
      </c>
      <c r="O27" s="242">
        <f t="shared" si="7"/>
        <v>352</v>
      </c>
      <c r="P27" s="242">
        <f t="shared" si="7"/>
        <v>79541</v>
      </c>
      <c r="Q27" s="242">
        <f t="shared" si="7"/>
        <v>167469</v>
      </c>
      <c r="R27" s="242">
        <f t="shared" si="7"/>
        <v>653312</v>
      </c>
      <c r="S27" s="242">
        <f t="shared" si="7"/>
        <v>34862</v>
      </c>
      <c r="T27" s="242">
        <f t="shared" si="7"/>
        <v>146962</v>
      </c>
      <c r="U27" s="88"/>
      <c r="V27" s="395">
        <f>SUM(V7:V26)</f>
        <v>653312</v>
      </c>
      <c r="W27" s="395">
        <f>SUM(W7:W26)</f>
        <v>99265</v>
      </c>
    </row>
    <row r="28" spans="1:23" ht="12.75">
      <c r="A28" s="88">
        <v>21</v>
      </c>
      <c r="B28" s="89" t="s">
        <v>23</v>
      </c>
      <c r="C28" s="89">
        <v>0</v>
      </c>
      <c r="D28" s="89">
        <v>0</v>
      </c>
      <c r="E28" s="89">
        <v>12</v>
      </c>
      <c r="F28" s="89">
        <f aca="true" t="shared" si="8" ref="F28:F45">W28-D28-H28</f>
        <v>130</v>
      </c>
      <c r="G28" s="89">
        <v>0</v>
      </c>
      <c r="H28" s="89">
        <v>0</v>
      </c>
      <c r="I28" s="89">
        <f aca="true" t="shared" si="9" ref="I28:I33">C28+E28+G28</f>
        <v>12</v>
      </c>
      <c r="J28" s="89">
        <f aca="true" t="shared" si="10" ref="J28:J33">D28+F28+H28</f>
        <v>130</v>
      </c>
      <c r="K28" s="89">
        <v>0</v>
      </c>
      <c r="L28" s="89">
        <v>0</v>
      </c>
      <c r="M28" s="89">
        <v>242</v>
      </c>
      <c r="N28" s="89">
        <f t="shared" si="1"/>
        <v>1856</v>
      </c>
      <c r="O28" s="89">
        <v>0</v>
      </c>
      <c r="P28" s="89">
        <v>0</v>
      </c>
      <c r="Q28" s="89">
        <f aca="true" t="shared" si="11" ref="Q28:Q33">K28+M28+O28</f>
        <v>242</v>
      </c>
      <c r="R28" s="89">
        <f aca="true" t="shared" si="12" ref="R28:R33">L28+N28+P28</f>
        <v>1856</v>
      </c>
      <c r="S28" s="89">
        <v>58</v>
      </c>
      <c r="T28" s="89">
        <v>447</v>
      </c>
      <c r="U28" s="44">
        <v>20</v>
      </c>
      <c r="V28" s="394">
        <v>1856</v>
      </c>
      <c r="W28" s="394">
        <v>130</v>
      </c>
    </row>
    <row r="29" spans="1:23" ht="12.75">
      <c r="A29" s="88">
        <v>22</v>
      </c>
      <c r="B29" s="89" t="s">
        <v>245</v>
      </c>
      <c r="C29" s="89">
        <v>2</v>
      </c>
      <c r="D29" s="89">
        <v>5</v>
      </c>
      <c r="E29" s="89">
        <v>3</v>
      </c>
      <c r="F29" s="89">
        <f t="shared" si="8"/>
        <v>16</v>
      </c>
      <c r="G29" s="89">
        <v>0</v>
      </c>
      <c r="H29" s="89">
        <v>0</v>
      </c>
      <c r="I29" s="89">
        <f t="shared" si="9"/>
        <v>5</v>
      </c>
      <c r="J29" s="89">
        <f t="shared" si="10"/>
        <v>21</v>
      </c>
      <c r="K29" s="89">
        <v>32</v>
      </c>
      <c r="L29" s="89">
        <v>293</v>
      </c>
      <c r="M29" s="89">
        <v>25</v>
      </c>
      <c r="N29" s="89">
        <f t="shared" si="1"/>
        <v>4575</v>
      </c>
      <c r="O29" s="89">
        <v>0</v>
      </c>
      <c r="P29" s="89">
        <v>0</v>
      </c>
      <c r="Q29" s="89">
        <f t="shared" si="11"/>
        <v>57</v>
      </c>
      <c r="R29" s="89">
        <f t="shared" si="12"/>
        <v>4868</v>
      </c>
      <c r="S29" s="89">
        <v>0</v>
      </c>
      <c r="T29" s="89">
        <v>0</v>
      </c>
      <c r="U29" s="44">
        <v>21</v>
      </c>
      <c r="V29" s="394">
        <v>4868</v>
      </c>
      <c r="W29" s="394">
        <v>21</v>
      </c>
    </row>
    <row r="30" spans="1:23" ht="12.75">
      <c r="A30" s="88">
        <v>23</v>
      </c>
      <c r="B30" s="89" t="s">
        <v>160</v>
      </c>
      <c r="C30" s="89">
        <v>0</v>
      </c>
      <c r="D30" s="89">
        <v>0</v>
      </c>
      <c r="E30" s="89">
        <v>6</v>
      </c>
      <c r="F30" s="89">
        <f t="shared" si="8"/>
        <v>81</v>
      </c>
      <c r="G30" s="89">
        <v>0</v>
      </c>
      <c r="H30" s="89">
        <v>0</v>
      </c>
      <c r="I30" s="89">
        <f t="shared" si="9"/>
        <v>6</v>
      </c>
      <c r="J30" s="89">
        <f t="shared" si="10"/>
        <v>81</v>
      </c>
      <c r="K30" s="89">
        <v>192</v>
      </c>
      <c r="L30" s="89">
        <v>780</v>
      </c>
      <c r="M30" s="89">
        <v>352</v>
      </c>
      <c r="N30" s="89">
        <f t="shared" si="1"/>
        <v>583</v>
      </c>
      <c r="O30" s="89">
        <v>0</v>
      </c>
      <c r="P30" s="89">
        <v>0</v>
      </c>
      <c r="Q30" s="89">
        <f t="shared" si="11"/>
        <v>544</v>
      </c>
      <c r="R30" s="89">
        <f t="shared" si="12"/>
        <v>1363</v>
      </c>
      <c r="S30" s="89">
        <v>0</v>
      </c>
      <c r="T30" s="89">
        <v>0</v>
      </c>
      <c r="U30" s="44">
        <v>22</v>
      </c>
      <c r="V30" s="394">
        <v>1363</v>
      </c>
      <c r="W30" s="394">
        <v>81</v>
      </c>
    </row>
    <row r="31" spans="1:23" ht="12.75">
      <c r="A31" s="88">
        <v>24</v>
      </c>
      <c r="B31" s="89" t="s">
        <v>22</v>
      </c>
      <c r="C31" s="89">
        <v>51</v>
      </c>
      <c r="D31" s="89">
        <v>105</v>
      </c>
      <c r="E31" s="89">
        <v>3</v>
      </c>
      <c r="F31" s="89">
        <f t="shared" si="8"/>
        <v>10896</v>
      </c>
      <c r="G31" s="89">
        <v>0</v>
      </c>
      <c r="H31" s="89">
        <v>0</v>
      </c>
      <c r="I31" s="89">
        <f t="shared" si="9"/>
        <v>54</v>
      </c>
      <c r="J31" s="89">
        <f t="shared" si="10"/>
        <v>11001</v>
      </c>
      <c r="K31" s="89">
        <v>119</v>
      </c>
      <c r="L31" s="89">
        <v>3338</v>
      </c>
      <c r="M31" s="89">
        <v>89</v>
      </c>
      <c r="N31" s="89">
        <f t="shared" si="1"/>
        <v>11948</v>
      </c>
      <c r="O31" s="89">
        <v>0</v>
      </c>
      <c r="P31" s="89">
        <v>0</v>
      </c>
      <c r="Q31" s="89">
        <f t="shared" si="11"/>
        <v>208</v>
      </c>
      <c r="R31" s="89">
        <f t="shared" si="12"/>
        <v>15286</v>
      </c>
      <c r="S31" s="89">
        <v>57</v>
      </c>
      <c r="T31" s="89">
        <v>304</v>
      </c>
      <c r="U31" s="44">
        <v>23</v>
      </c>
      <c r="V31" s="394">
        <v>15286</v>
      </c>
      <c r="W31" s="394">
        <v>11001</v>
      </c>
    </row>
    <row r="32" spans="1:23" ht="12.75">
      <c r="A32" s="88">
        <v>25</v>
      </c>
      <c r="B32" s="89" t="s">
        <v>133</v>
      </c>
      <c r="C32" s="89">
        <v>0</v>
      </c>
      <c r="D32" s="89">
        <v>0</v>
      </c>
      <c r="E32" s="89">
        <v>8</v>
      </c>
      <c r="F32" s="89">
        <f t="shared" si="8"/>
        <v>114</v>
      </c>
      <c r="G32" s="89">
        <v>0</v>
      </c>
      <c r="H32" s="89">
        <v>0</v>
      </c>
      <c r="I32" s="89">
        <f t="shared" si="9"/>
        <v>8</v>
      </c>
      <c r="J32" s="89">
        <f t="shared" si="10"/>
        <v>114</v>
      </c>
      <c r="K32" s="89">
        <v>154</v>
      </c>
      <c r="L32" s="89">
        <v>573</v>
      </c>
      <c r="M32" s="89">
        <v>263</v>
      </c>
      <c r="N32" s="89">
        <f t="shared" si="1"/>
        <v>23710</v>
      </c>
      <c r="O32" s="89">
        <v>5</v>
      </c>
      <c r="P32" s="89">
        <v>707</v>
      </c>
      <c r="Q32" s="89">
        <f t="shared" si="11"/>
        <v>422</v>
      </c>
      <c r="R32" s="89">
        <f t="shared" si="12"/>
        <v>24990</v>
      </c>
      <c r="S32" s="89">
        <v>21</v>
      </c>
      <c r="T32" s="89">
        <v>913</v>
      </c>
      <c r="U32" s="44">
        <v>24</v>
      </c>
      <c r="V32" s="394">
        <v>24990</v>
      </c>
      <c r="W32" s="394">
        <v>114</v>
      </c>
    </row>
    <row r="33" spans="1:23" ht="14.25" customHeight="1">
      <c r="A33" s="88">
        <v>26</v>
      </c>
      <c r="B33" s="89" t="s">
        <v>18</v>
      </c>
      <c r="C33" s="89">
        <v>1701</v>
      </c>
      <c r="D33" s="89">
        <v>20874</v>
      </c>
      <c r="E33" s="89">
        <v>9053</v>
      </c>
      <c r="F33" s="89">
        <f t="shared" si="8"/>
        <v>37414</v>
      </c>
      <c r="G33" s="89">
        <v>8</v>
      </c>
      <c r="H33" s="89">
        <v>5496</v>
      </c>
      <c r="I33" s="89">
        <f t="shared" si="9"/>
        <v>10762</v>
      </c>
      <c r="J33" s="89">
        <f t="shared" si="10"/>
        <v>63784</v>
      </c>
      <c r="K33" s="89">
        <v>11302</v>
      </c>
      <c r="L33" s="89">
        <v>196283</v>
      </c>
      <c r="M33" s="89">
        <v>82569</v>
      </c>
      <c r="N33" s="89">
        <f t="shared" si="1"/>
        <v>138287</v>
      </c>
      <c r="O33" s="89">
        <v>27</v>
      </c>
      <c r="P33" s="89">
        <v>69029</v>
      </c>
      <c r="Q33" s="89">
        <f t="shared" si="11"/>
        <v>93898</v>
      </c>
      <c r="R33" s="89">
        <f t="shared" si="12"/>
        <v>403599</v>
      </c>
      <c r="S33" s="89">
        <v>62389</v>
      </c>
      <c r="T33" s="89">
        <v>115778</v>
      </c>
      <c r="U33" s="44">
        <v>25</v>
      </c>
      <c r="V33" s="394">
        <v>403599</v>
      </c>
      <c r="W33" s="394">
        <v>63784</v>
      </c>
    </row>
    <row r="34" spans="1:23" ht="12.75">
      <c r="A34" s="88"/>
      <c r="B34" s="242" t="s">
        <v>212</v>
      </c>
      <c r="C34" s="242">
        <f aca="true" t="shared" si="13" ref="C34:T34">SUM(C28:C33)</f>
        <v>1754</v>
      </c>
      <c r="D34" s="242">
        <f t="shared" si="13"/>
        <v>20984</v>
      </c>
      <c r="E34" s="242">
        <f t="shared" si="13"/>
        <v>9085</v>
      </c>
      <c r="F34" s="242">
        <f t="shared" si="13"/>
        <v>48651</v>
      </c>
      <c r="G34" s="242">
        <f t="shared" si="13"/>
        <v>8</v>
      </c>
      <c r="H34" s="242">
        <f t="shared" si="13"/>
        <v>5496</v>
      </c>
      <c r="I34" s="242">
        <f t="shared" si="13"/>
        <v>10847</v>
      </c>
      <c r="J34" s="242">
        <f t="shared" si="13"/>
        <v>75131</v>
      </c>
      <c r="K34" s="242">
        <f t="shared" si="13"/>
        <v>11799</v>
      </c>
      <c r="L34" s="242">
        <f t="shared" si="13"/>
        <v>201267</v>
      </c>
      <c r="M34" s="242">
        <f t="shared" si="13"/>
        <v>83540</v>
      </c>
      <c r="N34" s="242">
        <f t="shared" si="13"/>
        <v>180959</v>
      </c>
      <c r="O34" s="242">
        <f t="shared" si="13"/>
        <v>32</v>
      </c>
      <c r="P34" s="242">
        <f t="shared" si="13"/>
        <v>69736</v>
      </c>
      <c r="Q34" s="242">
        <f t="shared" si="13"/>
        <v>95371</v>
      </c>
      <c r="R34" s="242">
        <f t="shared" si="13"/>
        <v>451962</v>
      </c>
      <c r="S34" s="242">
        <f t="shared" si="13"/>
        <v>62525</v>
      </c>
      <c r="T34" s="242">
        <f t="shared" si="13"/>
        <v>117442</v>
      </c>
      <c r="U34" s="88"/>
      <c r="V34" s="395">
        <f>SUM(V28:V33)</f>
        <v>451962</v>
      </c>
      <c r="W34" s="395">
        <f>SUM(W28:W33)</f>
        <v>75131</v>
      </c>
    </row>
    <row r="35" spans="1:23" ht="12.75">
      <c r="A35" s="88">
        <v>27</v>
      </c>
      <c r="B35" s="89" t="s">
        <v>214</v>
      </c>
      <c r="C35" s="89">
        <v>938</v>
      </c>
      <c r="D35" s="89">
        <v>13505</v>
      </c>
      <c r="E35" s="89">
        <v>5653</v>
      </c>
      <c r="F35" s="89">
        <f t="shared" si="8"/>
        <v>25668</v>
      </c>
      <c r="G35" s="89">
        <v>136</v>
      </c>
      <c r="H35" s="89">
        <v>3555</v>
      </c>
      <c r="I35" s="89">
        <f aca="true" t="shared" si="14" ref="I35:I45">C35+E35+G35</f>
        <v>6727</v>
      </c>
      <c r="J35" s="89">
        <f aca="true" t="shared" si="15" ref="J35:J45">D35+F35+H35</f>
        <v>42728</v>
      </c>
      <c r="K35" s="89">
        <v>1551</v>
      </c>
      <c r="L35" s="89">
        <v>16654</v>
      </c>
      <c r="M35" s="89">
        <v>12145</v>
      </c>
      <c r="N35" s="89">
        <f t="shared" si="1"/>
        <v>44424</v>
      </c>
      <c r="O35" s="89">
        <v>196</v>
      </c>
      <c r="P35" s="89">
        <v>2238</v>
      </c>
      <c r="Q35" s="89">
        <f aca="true" t="shared" si="16" ref="Q35:Q45">K35+M35+O35</f>
        <v>13892</v>
      </c>
      <c r="R35" s="89">
        <f aca="true" t="shared" si="17" ref="R35:R45">L35+N35+P35</f>
        <v>63316</v>
      </c>
      <c r="S35" s="89">
        <v>0</v>
      </c>
      <c r="T35" s="89">
        <v>30726</v>
      </c>
      <c r="U35" s="44">
        <v>29</v>
      </c>
      <c r="V35" s="394">
        <v>63316</v>
      </c>
      <c r="W35" s="394">
        <v>42728</v>
      </c>
    </row>
    <row r="36" spans="1:23" ht="12.75">
      <c r="A36" s="88">
        <v>28</v>
      </c>
      <c r="B36" s="89" t="s">
        <v>205</v>
      </c>
      <c r="C36" s="89">
        <v>34</v>
      </c>
      <c r="D36" s="89">
        <v>510</v>
      </c>
      <c r="E36" s="89">
        <v>238</v>
      </c>
      <c r="F36" s="89">
        <f t="shared" si="8"/>
        <v>5113</v>
      </c>
      <c r="G36" s="89">
        <v>0</v>
      </c>
      <c r="H36" s="89">
        <v>0</v>
      </c>
      <c r="I36" s="89">
        <f t="shared" si="14"/>
        <v>272</v>
      </c>
      <c r="J36" s="89">
        <f t="shared" si="15"/>
        <v>5623</v>
      </c>
      <c r="K36" s="89">
        <v>122</v>
      </c>
      <c r="L36" s="89">
        <v>1015</v>
      </c>
      <c r="M36" s="89">
        <v>2923</v>
      </c>
      <c r="N36" s="89">
        <f t="shared" si="1"/>
        <v>12443</v>
      </c>
      <c r="O36" s="89">
        <v>0</v>
      </c>
      <c r="P36" s="89">
        <v>0</v>
      </c>
      <c r="Q36" s="89">
        <f t="shared" si="16"/>
        <v>3045</v>
      </c>
      <c r="R36" s="89">
        <f t="shared" si="17"/>
        <v>13458</v>
      </c>
      <c r="S36" s="89">
        <v>0</v>
      </c>
      <c r="T36" s="89">
        <v>0</v>
      </c>
      <c r="U36" s="44">
        <v>30</v>
      </c>
      <c r="V36" s="394">
        <v>13458</v>
      </c>
      <c r="W36" s="394">
        <v>5623</v>
      </c>
    </row>
    <row r="37" spans="1:23" ht="12.75">
      <c r="A37" s="88">
        <v>29</v>
      </c>
      <c r="B37" s="89" t="s">
        <v>206</v>
      </c>
      <c r="C37" s="89">
        <v>0</v>
      </c>
      <c r="D37" s="89">
        <v>0</v>
      </c>
      <c r="E37" s="89">
        <v>0</v>
      </c>
      <c r="F37" s="89">
        <f t="shared" si="8"/>
        <v>0</v>
      </c>
      <c r="G37" s="89">
        <v>0</v>
      </c>
      <c r="H37" s="89">
        <v>0</v>
      </c>
      <c r="I37" s="89">
        <f t="shared" si="14"/>
        <v>0</v>
      </c>
      <c r="J37" s="89">
        <f t="shared" si="15"/>
        <v>0</v>
      </c>
      <c r="K37" s="89">
        <v>1</v>
      </c>
      <c r="L37" s="89">
        <v>12</v>
      </c>
      <c r="M37" s="89">
        <v>4690</v>
      </c>
      <c r="N37" s="89">
        <f t="shared" si="1"/>
        <v>23474</v>
      </c>
      <c r="O37" s="89">
        <v>0</v>
      </c>
      <c r="P37" s="89">
        <v>0</v>
      </c>
      <c r="Q37" s="89">
        <f t="shared" si="16"/>
        <v>4691</v>
      </c>
      <c r="R37" s="89">
        <f t="shared" si="17"/>
        <v>23486</v>
      </c>
      <c r="S37" s="89">
        <v>1</v>
      </c>
      <c r="T37" s="89">
        <v>22</v>
      </c>
      <c r="U37" s="44">
        <v>32</v>
      </c>
      <c r="V37" s="394">
        <v>23486</v>
      </c>
      <c r="W37" s="394">
        <v>0</v>
      </c>
    </row>
    <row r="38" spans="1:23" ht="12.75">
      <c r="A38" s="88">
        <v>30</v>
      </c>
      <c r="B38" s="89" t="s">
        <v>207</v>
      </c>
      <c r="C38" s="89">
        <v>0</v>
      </c>
      <c r="D38" s="89">
        <v>0</v>
      </c>
      <c r="E38" s="89">
        <v>4</v>
      </c>
      <c r="F38" s="89">
        <f t="shared" si="8"/>
        <v>300</v>
      </c>
      <c r="G38" s="89">
        <v>0</v>
      </c>
      <c r="H38" s="89">
        <v>0</v>
      </c>
      <c r="I38" s="89">
        <f t="shared" si="14"/>
        <v>4</v>
      </c>
      <c r="J38" s="89">
        <f t="shared" si="15"/>
        <v>300</v>
      </c>
      <c r="K38" s="89">
        <v>0</v>
      </c>
      <c r="L38" s="89">
        <v>0</v>
      </c>
      <c r="M38" s="89">
        <v>12</v>
      </c>
      <c r="N38" s="89">
        <f t="shared" si="1"/>
        <v>2154</v>
      </c>
      <c r="O38" s="89">
        <v>0</v>
      </c>
      <c r="P38" s="89">
        <v>0</v>
      </c>
      <c r="Q38" s="89">
        <f t="shared" si="16"/>
        <v>12</v>
      </c>
      <c r="R38" s="89">
        <f t="shared" si="17"/>
        <v>2154</v>
      </c>
      <c r="S38" s="89">
        <v>0</v>
      </c>
      <c r="T38" s="89">
        <v>0</v>
      </c>
      <c r="U38" s="44">
        <v>33</v>
      </c>
      <c r="V38" s="394">
        <v>2154</v>
      </c>
      <c r="W38" s="394">
        <v>300</v>
      </c>
    </row>
    <row r="39" spans="1:23" ht="12.75">
      <c r="A39" s="88">
        <v>31</v>
      </c>
      <c r="B39" s="89" t="s">
        <v>328</v>
      </c>
      <c r="C39" s="89">
        <v>4</v>
      </c>
      <c r="D39" s="89">
        <v>13</v>
      </c>
      <c r="E39" s="89">
        <v>12</v>
      </c>
      <c r="F39" s="89">
        <f t="shared" si="8"/>
        <v>128</v>
      </c>
      <c r="G39" s="89">
        <v>0</v>
      </c>
      <c r="H39" s="89">
        <v>0</v>
      </c>
      <c r="I39" s="89">
        <f t="shared" si="14"/>
        <v>16</v>
      </c>
      <c r="J39" s="89">
        <f t="shared" si="15"/>
        <v>141</v>
      </c>
      <c r="K39" s="89">
        <v>4</v>
      </c>
      <c r="L39" s="89">
        <v>141</v>
      </c>
      <c r="M39" s="89">
        <v>12</v>
      </c>
      <c r="N39" s="89">
        <f t="shared" si="1"/>
        <v>146</v>
      </c>
      <c r="O39" s="89">
        <v>0</v>
      </c>
      <c r="P39" s="89">
        <v>0</v>
      </c>
      <c r="Q39" s="89">
        <f t="shared" si="16"/>
        <v>16</v>
      </c>
      <c r="R39" s="89">
        <f t="shared" si="17"/>
        <v>287</v>
      </c>
      <c r="S39" s="89">
        <v>0</v>
      </c>
      <c r="T39" s="89">
        <v>0</v>
      </c>
      <c r="U39" s="88">
        <v>34</v>
      </c>
      <c r="V39" s="394">
        <v>287</v>
      </c>
      <c r="W39" s="394">
        <v>141</v>
      </c>
    </row>
    <row r="40" spans="1:23" ht="12.75">
      <c r="A40" s="88">
        <v>32</v>
      </c>
      <c r="B40" s="89" t="s">
        <v>224</v>
      </c>
      <c r="C40" s="89">
        <v>0</v>
      </c>
      <c r="D40" s="89">
        <v>0</v>
      </c>
      <c r="E40" s="89">
        <v>0</v>
      </c>
      <c r="F40" s="89">
        <f t="shared" si="8"/>
        <v>0</v>
      </c>
      <c r="G40" s="89">
        <v>0</v>
      </c>
      <c r="H40" s="89">
        <v>0</v>
      </c>
      <c r="I40" s="89">
        <f t="shared" si="14"/>
        <v>0</v>
      </c>
      <c r="J40" s="89">
        <f t="shared" si="15"/>
        <v>0</v>
      </c>
      <c r="K40" s="89">
        <v>0</v>
      </c>
      <c r="L40" s="89">
        <v>0</v>
      </c>
      <c r="M40" s="89">
        <v>0</v>
      </c>
      <c r="N40" s="89">
        <f t="shared" si="1"/>
        <v>0</v>
      </c>
      <c r="O40" s="89">
        <v>0</v>
      </c>
      <c r="P40" s="89">
        <v>0</v>
      </c>
      <c r="Q40" s="89">
        <f t="shared" si="16"/>
        <v>0</v>
      </c>
      <c r="R40" s="89">
        <f t="shared" si="17"/>
        <v>0</v>
      </c>
      <c r="S40" s="89">
        <v>9</v>
      </c>
      <c r="T40" s="89">
        <v>38</v>
      </c>
      <c r="U40" s="44">
        <v>35</v>
      </c>
      <c r="V40" s="394">
        <v>0</v>
      </c>
      <c r="W40" s="394">
        <v>0</v>
      </c>
    </row>
    <row r="41" spans="1:23" ht="12.75">
      <c r="A41" s="88">
        <v>33</v>
      </c>
      <c r="B41" s="89" t="s">
        <v>236</v>
      </c>
      <c r="C41" s="89">
        <v>2</v>
      </c>
      <c r="D41" s="89">
        <v>8</v>
      </c>
      <c r="E41" s="89">
        <v>1</v>
      </c>
      <c r="F41" s="89">
        <f t="shared" si="8"/>
        <v>116</v>
      </c>
      <c r="G41" s="89">
        <v>0</v>
      </c>
      <c r="H41" s="89">
        <v>0</v>
      </c>
      <c r="I41" s="89">
        <f t="shared" si="14"/>
        <v>3</v>
      </c>
      <c r="J41" s="89">
        <f t="shared" si="15"/>
        <v>124</v>
      </c>
      <c r="K41" s="89">
        <v>35</v>
      </c>
      <c r="L41" s="89">
        <v>1092</v>
      </c>
      <c r="M41" s="89">
        <v>134</v>
      </c>
      <c r="N41" s="89">
        <f t="shared" si="1"/>
        <v>853</v>
      </c>
      <c r="O41" s="89">
        <v>1</v>
      </c>
      <c r="P41" s="89">
        <v>137</v>
      </c>
      <c r="Q41" s="89">
        <f t="shared" si="16"/>
        <v>170</v>
      </c>
      <c r="R41" s="89">
        <f t="shared" si="17"/>
        <v>2082</v>
      </c>
      <c r="S41" s="89">
        <v>332</v>
      </c>
      <c r="T41" s="89">
        <v>706</v>
      </c>
      <c r="U41" s="44">
        <v>36</v>
      </c>
      <c r="V41" s="394">
        <v>2082</v>
      </c>
      <c r="W41" s="394">
        <v>124</v>
      </c>
    </row>
    <row r="42" spans="1:23" ht="12.75">
      <c r="A42" s="88">
        <v>34</v>
      </c>
      <c r="B42" s="89" t="s">
        <v>24</v>
      </c>
      <c r="C42" s="89">
        <v>0</v>
      </c>
      <c r="D42" s="89">
        <v>0</v>
      </c>
      <c r="E42" s="89">
        <v>1</v>
      </c>
      <c r="F42" s="89">
        <f t="shared" si="8"/>
        <v>46</v>
      </c>
      <c r="G42" s="89">
        <v>0</v>
      </c>
      <c r="H42" s="89">
        <v>0</v>
      </c>
      <c r="I42" s="89">
        <f t="shared" si="14"/>
        <v>1</v>
      </c>
      <c r="J42" s="89">
        <f t="shared" si="15"/>
        <v>46</v>
      </c>
      <c r="K42" s="89">
        <v>30</v>
      </c>
      <c r="L42" s="89">
        <v>132</v>
      </c>
      <c r="M42" s="89">
        <v>82</v>
      </c>
      <c r="N42" s="89">
        <f t="shared" si="1"/>
        <v>658</v>
      </c>
      <c r="O42" s="89">
        <v>0</v>
      </c>
      <c r="P42" s="89">
        <v>0</v>
      </c>
      <c r="Q42" s="89">
        <f t="shared" si="16"/>
        <v>112</v>
      </c>
      <c r="R42" s="89">
        <f>L42+N42+P42</f>
        <v>790</v>
      </c>
      <c r="S42" s="89">
        <v>25</v>
      </c>
      <c r="T42" s="89">
        <v>202</v>
      </c>
      <c r="U42" s="44">
        <v>37</v>
      </c>
      <c r="V42" s="394">
        <v>790</v>
      </c>
      <c r="W42" s="394">
        <v>46</v>
      </c>
    </row>
    <row r="43" spans="1:23" ht="12.75">
      <c r="A43" s="88">
        <v>35</v>
      </c>
      <c r="B43" s="89" t="s">
        <v>209</v>
      </c>
      <c r="C43" s="89">
        <v>0</v>
      </c>
      <c r="D43" s="89">
        <v>0</v>
      </c>
      <c r="E43" s="89">
        <v>0</v>
      </c>
      <c r="F43" s="89">
        <f t="shared" si="8"/>
        <v>0</v>
      </c>
      <c r="G43" s="89">
        <v>0</v>
      </c>
      <c r="H43" s="89">
        <v>0</v>
      </c>
      <c r="I43" s="89">
        <f t="shared" si="14"/>
        <v>0</v>
      </c>
      <c r="J43" s="89">
        <f t="shared" si="15"/>
        <v>0</v>
      </c>
      <c r="K43" s="89"/>
      <c r="L43" s="89">
        <v>0</v>
      </c>
      <c r="M43" s="89">
        <v>4</v>
      </c>
      <c r="N43" s="89">
        <f t="shared" si="1"/>
        <v>87</v>
      </c>
      <c r="O43" s="89">
        <v>0</v>
      </c>
      <c r="P43" s="89">
        <v>0</v>
      </c>
      <c r="Q43" s="89">
        <f t="shared" si="16"/>
        <v>4</v>
      </c>
      <c r="R43" s="89">
        <f t="shared" si="17"/>
        <v>87</v>
      </c>
      <c r="S43" s="89">
        <v>0</v>
      </c>
      <c r="T43" s="89">
        <v>0</v>
      </c>
      <c r="U43" s="44">
        <v>38</v>
      </c>
      <c r="V43" s="394">
        <v>87</v>
      </c>
      <c r="W43" s="394">
        <v>0</v>
      </c>
    </row>
    <row r="44" spans="1:23" ht="13.5" customHeight="1">
      <c r="A44" s="88">
        <v>36</v>
      </c>
      <c r="B44" s="89" t="s">
        <v>329</v>
      </c>
      <c r="C44" s="89">
        <v>1</v>
      </c>
      <c r="D44" s="89">
        <v>130</v>
      </c>
      <c r="E44" s="89">
        <v>2</v>
      </c>
      <c r="F44" s="89">
        <f t="shared" si="8"/>
        <v>21</v>
      </c>
      <c r="G44" s="89">
        <v>0</v>
      </c>
      <c r="H44" s="89">
        <v>0</v>
      </c>
      <c r="I44" s="89">
        <f t="shared" si="14"/>
        <v>3</v>
      </c>
      <c r="J44" s="89">
        <f t="shared" si="15"/>
        <v>151</v>
      </c>
      <c r="K44" s="89">
        <v>1</v>
      </c>
      <c r="L44" s="89">
        <v>84</v>
      </c>
      <c r="M44" s="89">
        <v>2</v>
      </c>
      <c r="N44" s="89">
        <f t="shared" si="1"/>
        <v>246</v>
      </c>
      <c r="O44" s="89">
        <v>0</v>
      </c>
      <c r="P44" s="89">
        <v>0</v>
      </c>
      <c r="Q44" s="89">
        <f t="shared" si="16"/>
        <v>3</v>
      </c>
      <c r="R44" s="89">
        <f t="shared" si="17"/>
        <v>330</v>
      </c>
      <c r="S44" s="89">
        <v>0</v>
      </c>
      <c r="T44" s="89">
        <v>0</v>
      </c>
      <c r="U44" s="44">
        <v>39</v>
      </c>
      <c r="V44" s="394">
        <v>330</v>
      </c>
      <c r="W44" s="394">
        <v>151</v>
      </c>
    </row>
    <row r="45" spans="1:23" ht="12.75">
      <c r="A45" s="88">
        <v>37</v>
      </c>
      <c r="B45" s="89" t="s">
        <v>331</v>
      </c>
      <c r="C45" s="89">
        <v>6</v>
      </c>
      <c r="D45" s="89">
        <v>225</v>
      </c>
      <c r="E45" s="89">
        <v>8</v>
      </c>
      <c r="F45" s="89">
        <f t="shared" si="8"/>
        <v>388</v>
      </c>
      <c r="G45" s="89">
        <v>0</v>
      </c>
      <c r="H45" s="89">
        <v>0</v>
      </c>
      <c r="I45" s="89">
        <f t="shared" si="14"/>
        <v>14</v>
      </c>
      <c r="J45" s="89">
        <f t="shared" si="15"/>
        <v>613</v>
      </c>
      <c r="K45" s="89">
        <v>6</v>
      </c>
      <c r="L45" s="89">
        <v>225</v>
      </c>
      <c r="M45" s="89">
        <v>8</v>
      </c>
      <c r="N45" s="89">
        <f t="shared" si="1"/>
        <v>18317</v>
      </c>
      <c r="O45" s="89">
        <v>0</v>
      </c>
      <c r="P45" s="89">
        <v>0</v>
      </c>
      <c r="Q45" s="89">
        <f t="shared" si="16"/>
        <v>14</v>
      </c>
      <c r="R45" s="89">
        <f t="shared" si="17"/>
        <v>18542</v>
      </c>
      <c r="S45" s="89">
        <v>32</v>
      </c>
      <c r="T45" s="89">
        <v>890</v>
      </c>
      <c r="U45" s="44">
        <v>40</v>
      </c>
      <c r="V45" s="394">
        <v>18542</v>
      </c>
      <c r="W45" s="394">
        <v>613</v>
      </c>
    </row>
    <row r="46" spans="1:23" ht="12.75">
      <c r="A46" s="88"/>
      <c r="B46" s="242" t="s">
        <v>211</v>
      </c>
      <c r="C46" s="242">
        <f aca="true" t="shared" si="18" ref="C46:T46">SUM(C35:C45)</f>
        <v>985</v>
      </c>
      <c r="D46" s="242">
        <f t="shared" si="18"/>
        <v>14391</v>
      </c>
      <c r="E46" s="242">
        <f t="shared" si="18"/>
        <v>5919</v>
      </c>
      <c r="F46" s="242">
        <f t="shared" si="18"/>
        <v>31780</v>
      </c>
      <c r="G46" s="242">
        <f t="shared" si="18"/>
        <v>136</v>
      </c>
      <c r="H46" s="242">
        <f t="shared" si="18"/>
        <v>3555</v>
      </c>
      <c r="I46" s="242">
        <f t="shared" si="18"/>
        <v>7040</v>
      </c>
      <c r="J46" s="242">
        <f t="shared" si="18"/>
        <v>49726</v>
      </c>
      <c r="K46" s="242">
        <f t="shared" si="18"/>
        <v>1750</v>
      </c>
      <c r="L46" s="242">
        <f t="shared" si="18"/>
        <v>19355</v>
      </c>
      <c r="M46" s="242">
        <f t="shared" si="18"/>
        <v>20012</v>
      </c>
      <c r="N46" s="242">
        <f t="shared" si="18"/>
        <v>102802</v>
      </c>
      <c r="O46" s="242">
        <f t="shared" si="18"/>
        <v>197</v>
      </c>
      <c r="P46" s="242">
        <f t="shared" si="18"/>
        <v>2375</v>
      </c>
      <c r="Q46" s="242">
        <f t="shared" si="18"/>
        <v>21959</v>
      </c>
      <c r="R46" s="242">
        <f t="shared" si="18"/>
        <v>124532</v>
      </c>
      <c r="S46" s="242">
        <f t="shared" si="18"/>
        <v>399</v>
      </c>
      <c r="T46" s="242">
        <f t="shared" si="18"/>
        <v>32584</v>
      </c>
      <c r="U46" s="88"/>
      <c r="V46" s="395">
        <f>SUM(V35:V45)</f>
        <v>124532</v>
      </c>
      <c r="W46" s="395">
        <f>SUM(W35:W45)</f>
        <v>49726</v>
      </c>
    </row>
    <row r="47" spans="1:23" ht="12.75">
      <c r="A47" s="88"/>
      <c r="B47" s="241" t="s">
        <v>117</v>
      </c>
      <c r="C47" s="242">
        <f aca="true" t="shared" si="19" ref="C47:T47">C27+C34+C46</f>
        <v>9130</v>
      </c>
      <c r="D47" s="242">
        <f t="shared" si="19"/>
        <v>71391</v>
      </c>
      <c r="E47" s="242">
        <f t="shared" si="19"/>
        <v>39049</v>
      </c>
      <c r="F47" s="242">
        <f t="shared" si="19"/>
        <v>125487</v>
      </c>
      <c r="G47" s="242">
        <f t="shared" si="19"/>
        <v>214</v>
      </c>
      <c r="H47" s="242">
        <f t="shared" si="19"/>
        <v>27244</v>
      </c>
      <c r="I47" s="242">
        <f t="shared" si="19"/>
        <v>48393</v>
      </c>
      <c r="J47" s="242">
        <f t="shared" si="19"/>
        <v>224122</v>
      </c>
      <c r="K47" s="242">
        <f t="shared" si="19"/>
        <v>42089</v>
      </c>
      <c r="L47" s="242">
        <f t="shared" si="19"/>
        <v>455811</v>
      </c>
      <c r="M47" s="242">
        <f t="shared" si="19"/>
        <v>236816</v>
      </c>
      <c r="N47" s="242">
        <f t="shared" si="19"/>
        <v>622343</v>
      </c>
      <c r="O47" s="242">
        <f t="shared" si="19"/>
        <v>581</v>
      </c>
      <c r="P47" s="242">
        <f t="shared" si="19"/>
        <v>151652</v>
      </c>
      <c r="Q47" s="242">
        <f t="shared" si="19"/>
        <v>284799</v>
      </c>
      <c r="R47" s="242">
        <f t="shared" si="19"/>
        <v>1229806</v>
      </c>
      <c r="S47" s="242">
        <f t="shared" si="19"/>
        <v>97786</v>
      </c>
      <c r="T47" s="242">
        <f t="shared" si="19"/>
        <v>296988</v>
      </c>
      <c r="U47" s="88"/>
      <c r="V47" s="395">
        <f>V27+V34+V46</f>
        <v>1229806</v>
      </c>
      <c r="W47" s="395">
        <f>W27+W34+W46</f>
        <v>224122</v>
      </c>
    </row>
    <row r="48" spans="1:22" ht="18" customHeight="1">
      <c r="A48" s="317"/>
      <c r="B48" s="380"/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17"/>
      <c r="V48" s="396"/>
    </row>
    <row r="49" spans="1:22" ht="18" customHeight="1">
      <c r="A49" s="317"/>
      <c r="B49" s="380"/>
      <c r="C49" s="329"/>
      <c r="D49" s="329"/>
      <c r="E49" s="329"/>
      <c r="F49" s="329"/>
      <c r="G49" s="329"/>
      <c r="H49" s="329"/>
      <c r="I49" s="329"/>
      <c r="J49" s="329"/>
      <c r="K49" s="329"/>
      <c r="L49" s="329"/>
      <c r="M49" s="329"/>
      <c r="N49" s="329"/>
      <c r="O49" s="329"/>
      <c r="P49" s="329"/>
      <c r="Q49" s="329"/>
      <c r="R49" s="329"/>
      <c r="S49" s="329"/>
      <c r="T49" s="329"/>
      <c r="U49" s="317"/>
      <c r="V49" s="396"/>
    </row>
    <row r="50" spans="1:22" ht="18" customHeight="1">
      <c r="A50" s="317"/>
      <c r="B50" s="380"/>
      <c r="C50" s="329"/>
      <c r="D50" s="329"/>
      <c r="E50" s="329"/>
      <c r="F50" s="329"/>
      <c r="G50" s="329"/>
      <c r="H50" s="329"/>
      <c r="I50" s="329"/>
      <c r="J50" s="329"/>
      <c r="K50" s="329"/>
      <c r="L50" s="329"/>
      <c r="M50" s="329"/>
      <c r="N50" s="329"/>
      <c r="O50" s="329"/>
      <c r="P50" s="329"/>
      <c r="Q50" s="329"/>
      <c r="R50" s="329"/>
      <c r="S50" s="329"/>
      <c r="T50" s="329"/>
      <c r="U50" s="317"/>
      <c r="V50" s="397"/>
    </row>
    <row r="51" spans="1:22" ht="15" customHeight="1">
      <c r="A51" s="302" t="s">
        <v>4</v>
      </c>
      <c r="B51" s="302" t="s">
        <v>5</v>
      </c>
      <c r="C51" s="504" t="s">
        <v>238</v>
      </c>
      <c r="D51" s="505"/>
      <c r="E51" s="505"/>
      <c r="F51" s="505"/>
      <c r="G51" s="505"/>
      <c r="H51" s="505"/>
      <c r="I51" s="526"/>
      <c r="J51" s="526"/>
      <c r="K51" s="504" t="s">
        <v>89</v>
      </c>
      <c r="L51" s="505"/>
      <c r="M51" s="505"/>
      <c r="N51" s="505"/>
      <c r="O51" s="505"/>
      <c r="P51" s="505"/>
      <c r="Q51" s="526"/>
      <c r="R51" s="526"/>
      <c r="S51" s="489" t="s">
        <v>341</v>
      </c>
      <c r="T51" s="490"/>
      <c r="U51" s="302" t="s">
        <v>4</v>
      </c>
      <c r="V51" s="398"/>
    </row>
    <row r="52" spans="1:22" ht="13.5" customHeight="1">
      <c r="A52" s="237" t="s">
        <v>6</v>
      </c>
      <c r="B52" s="237"/>
      <c r="C52" s="496" t="s">
        <v>336</v>
      </c>
      <c r="D52" s="498"/>
      <c r="E52" s="496" t="s">
        <v>337</v>
      </c>
      <c r="F52" s="498"/>
      <c r="G52" s="496" t="s">
        <v>338</v>
      </c>
      <c r="H52" s="498"/>
      <c r="I52" s="524" t="s">
        <v>223</v>
      </c>
      <c r="J52" s="504"/>
      <c r="K52" s="496" t="s">
        <v>336</v>
      </c>
      <c r="L52" s="498"/>
      <c r="M52" s="496" t="s">
        <v>337</v>
      </c>
      <c r="N52" s="498"/>
      <c r="O52" s="496" t="s">
        <v>338</v>
      </c>
      <c r="P52" s="498"/>
      <c r="Q52" s="524" t="s">
        <v>223</v>
      </c>
      <c r="R52" s="504"/>
      <c r="S52" s="110" t="s">
        <v>52</v>
      </c>
      <c r="T52" s="110" t="s">
        <v>58</v>
      </c>
      <c r="U52" s="237" t="s">
        <v>6</v>
      </c>
      <c r="V52" s="399"/>
    </row>
    <row r="53" spans="1:22" ht="13.5" customHeight="1">
      <c r="A53" s="238"/>
      <c r="B53" s="238"/>
      <c r="C53" s="110" t="s">
        <v>52</v>
      </c>
      <c r="D53" s="110" t="s">
        <v>58</v>
      </c>
      <c r="E53" s="110" t="s">
        <v>52</v>
      </c>
      <c r="F53" s="110" t="s">
        <v>58</v>
      </c>
      <c r="G53" s="110" t="s">
        <v>52</v>
      </c>
      <c r="H53" s="110" t="s">
        <v>58</v>
      </c>
      <c r="I53" s="110" t="s">
        <v>52</v>
      </c>
      <c r="J53" s="343" t="s">
        <v>58</v>
      </c>
      <c r="K53" s="110" t="s">
        <v>52</v>
      </c>
      <c r="L53" s="110" t="s">
        <v>58</v>
      </c>
      <c r="M53" s="110" t="s">
        <v>52</v>
      </c>
      <c r="N53" s="110" t="s">
        <v>58</v>
      </c>
      <c r="O53" s="110" t="s">
        <v>52</v>
      </c>
      <c r="P53" s="110" t="s">
        <v>58</v>
      </c>
      <c r="Q53" s="110" t="s">
        <v>52</v>
      </c>
      <c r="R53" s="343" t="s">
        <v>58</v>
      </c>
      <c r="S53" s="110"/>
      <c r="T53" s="110"/>
      <c r="U53" s="238"/>
      <c r="V53" s="400">
        <v>0</v>
      </c>
    </row>
    <row r="54" spans="1:23" ht="12.75">
      <c r="A54" s="88">
        <v>38</v>
      </c>
      <c r="B54" s="89" t="s">
        <v>73</v>
      </c>
      <c r="C54" s="89">
        <v>68</v>
      </c>
      <c r="D54" s="89">
        <v>82</v>
      </c>
      <c r="E54" s="89">
        <v>1010</v>
      </c>
      <c r="F54" s="89">
        <f aca="true" t="shared" si="20" ref="F54:F61">W54-D54-H54</f>
        <v>626</v>
      </c>
      <c r="G54" s="89">
        <v>0</v>
      </c>
      <c r="H54" s="89">
        <v>0</v>
      </c>
      <c r="I54" s="89">
        <f aca="true" t="shared" si="21" ref="I54:I61">C54+E54+G54</f>
        <v>1078</v>
      </c>
      <c r="J54" s="89">
        <f aca="true" t="shared" si="22" ref="J54:J61">D54+F54+H54</f>
        <v>708</v>
      </c>
      <c r="K54" s="89">
        <v>1015</v>
      </c>
      <c r="L54" s="89">
        <v>375</v>
      </c>
      <c r="M54" s="89">
        <v>5490</v>
      </c>
      <c r="N54" s="89">
        <f aca="true" t="shared" si="23" ref="N54:N61">V54-L54-P54</f>
        <v>2445</v>
      </c>
      <c r="O54" s="89">
        <v>0</v>
      </c>
      <c r="P54" s="89">
        <v>0</v>
      </c>
      <c r="Q54" s="89">
        <f aca="true" t="shared" si="24" ref="Q54:Q61">K54+M54+O54</f>
        <v>6505</v>
      </c>
      <c r="R54" s="89">
        <f aca="true" t="shared" si="25" ref="R54:R61">L54+N54+P54</f>
        <v>2820</v>
      </c>
      <c r="S54" s="89">
        <v>2893</v>
      </c>
      <c r="T54" s="89">
        <v>395</v>
      </c>
      <c r="U54" s="44">
        <v>41</v>
      </c>
      <c r="V54" s="394">
        <v>2820</v>
      </c>
      <c r="W54" s="159">
        <v>708</v>
      </c>
    </row>
    <row r="55" spans="1:23" ht="12.75">
      <c r="A55" s="88">
        <v>39</v>
      </c>
      <c r="B55" s="89" t="s">
        <v>250</v>
      </c>
      <c r="C55" s="89">
        <v>267</v>
      </c>
      <c r="D55" s="89">
        <v>75</v>
      </c>
      <c r="E55" s="89">
        <v>213</v>
      </c>
      <c r="F55" s="89">
        <f t="shared" si="20"/>
        <v>1216</v>
      </c>
      <c r="G55" s="89">
        <v>78</v>
      </c>
      <c r="H55" s="89">
        <v>48</v>
      </c>
      <c r="I55" s="89">
        <f t="shared" si="21"/>
        <v>558</v>
      </c>
      <c r="J55" s="89">
        <f t="shared" si="22"/>
        <v>1339</v>
      </c>
      <c r="K55" s="89">
        <v>3052</v>
      </c>
      <c r="L55" s="89">
        <v>2115</v>
      </c>
      <c r="M55" s="89">
        <v>14040</v>
      </c>
      <c r="N55" s="89">
        <f t="shared" si="23"/>
        <v>7976</v>
      </c>
      <c r="O55" s="89">
        <v>6687</v>
      </c>
      <c r="P55" s="89">
        <v>1933</v>
      </c>
      <c r="Q55" s="89">
        <f t="shared" si="24"/>
        <v>23779</v>
      </c>
      <c r="R55" s="89">
        <f t="shared" si="25"/>
        <v>12024</v>
      </c>
      <c r="S55" s="89">
        <v>5998</v>
      </c>
      <c r="T55" s="89">
        <v>8531</v>
      </c>
      <c r="U55" s="44">
        <v>42</v>
      </c>
      <c r="V55" s="394">
        <v>12024</v>
      </c>
      <c r="W55" s="159">
        <v>1339</v>
      </c>
    </row>
    <row r="56" spans="1:23" ht="12.75">
      <c r="A56" s="88">
        <v>40</v>
      </c>
      <c r="B56" s="89" t="s">
        <v>28</v>
      </c>
      <c r="C56" s="89">
        <v>0</v>
      </c>
      <c r="D56" s="89">
        <v>0</v>
      </c>
      <c r="E56" s="89">
        <v>67</v>
      </c>
      <c r="F56" s="89">
        <f t="shared" si="20"/>
        <v>127</v>
      </c>
      <c r="G56" s="89">
        <v>0</v>
      </c>
      <c r="H56" s="89">
        <v>0</v>
      </c>
      <c r="I56" s="89">
        <f t="shared" si="21"/>
        <v>67</v>
      </c>
      <c r="J56" s="89">
        <f t="shared" si="22"/>
        <v>127</v>
      </c>
      <c r="K56" s="89">
        <v>0</v>
      </c>
      <c r="L56" s="89">
        <v>0</v>
      </c>
      <c r="M56" s="89">
        <v>1889</v>
      </c>
      <c r="N56" s="89">
        <f t="shared" si="23"/>
        <v>868</v>
      </c>
      <c r="O56" s="89">
        <v>0</v>
      </c>
      <c r="P56" s="89">
        <v>0</v>
      </c>
      <c r="Q56" s="89">
        <f t="shared" si="24"/>
        <v>1889</v>
      </c>
      <c r="R56" s="89">
        <f t="shared" si="25"/>
        <v>868</v>
      </c>
      <c r="S56" s="89">
        <v>0</v>
      </c>
      <c r="T56" s="89">
        <v>14</v>
      </c>
      <c r="U56" s="44">
        <v>43</v>
      </c>
      <c r="V56" s="394">
        <v>868</v>
      </c>
      <c r="W56" s="159">
        <v>127</v>
      </c>
    </row>
    <row r="57" spans="1:23" ht="12.75">
      <c r="A57" s="88">
        <v>41</v>
      </c>
      <c r="B57" s="89" t="s">
        <v>217</v>
      </c>
      <c r="C57" s="89">
        <v>228</v>
      </c>
      <c r="D57" s="89">
        <v>210</v>
      </c>
      <c r="E57" s="89">
        <v>2153</v>
      </c>
      <c r="F57" s="89">
        <f t="shared" si="20"/>
        <v>1471</v>
      </c>
      <c r="G57" s="89">
        <v>0</v>
      </c>
      <c r="H57" s="89">
        <v>0</v>
      </c>
      <c r="I57" s="89">
        <f t="shared" si="21"/>
        <v>2381</v>
      </c>
      <c r="J57" s="89">
        <f t="shared" si="22"/>
        <v>1681</v>
      </c>
      <c r="K57" s="89">
        <v>808</v>
      </c>
      <c r="L57" s="89">
        <v>569</v>
      </c>
      <c r="M57" s="89">
        <v>14895</v>
      </c>
      <c r="N57" s="89">
        <f t="shared" si="23"/>
        <v>7942</v>
      </c>
      <c r="O57" s="89">
        <v>0</v>
      </c>
      <c r="P57" s="89">
        <v>0</v>
      </c>
      <c r="Q57" s="89">
        <f t="shared" si="24"/>
        <v>15703</v>
      </c>
      <c r="R57" s="89">
        <f t="shared" si="25"/>
        <v>8511</v>
      </c>
      <c r="S57" s="89">
        <v>1121</v>
      </c>
      <c r="T57" s="89">
        <v>1386</v>
      </c>
      <c r="U57" s="44">
        <v>44</v>
      </c>
      <c r="V57" s="394">
        <v>8511</v>
      </c>
      <c r="W57" s="159">
        <v>1681</v>
      </c>
    </row>
    <row r="58" spans="1:23" ht="12.75">
      <c r="A58" s="88">
        <v>42</v>
      </c>
      <c r="B58" s="89" t="s">
        <v>27</v>
      </c>
      <c r="C58" s="89">
        <v>124</v>
      </c>
      <c r="D58" s="89">
        <v>113</v>
      </c>
      <c r="E58" s="89">
        <v>0</v>
      </c>
      <c r="F58" s="89">
        <f t="shared" si="20"/>
        <v>0</v>
      </c>
      <c r="G58" s="89">
        <v>0</v>
      </c>
      <c r="H58" s="89">
        <v>0</v>
      </c>
      <c r="I58" s="89">
        <f t="shared" si="21"/>
        <v>124</v>
      </c>
      <c r="J58" s="89">
        <f t="shared" si="22"/>
        <v>113</v>
      </c>
      <c r="K58" s="89">
        <v>3437</v>
      </c>
      <c r="L58" s="89">
        <v>683</v>
      </c>
      <c r="M58" s="89">
        <v>0</v>
      </c>
      <c r="N58" s="89">
        <f t="shared" si="23"/>
        <v>0</v>
      </c>
      <c r="O58" s="89">
        <v>0</v>
      </c>
      <c r="P58" s="89">
        <v>0</v>
      </c>
      <c r="Q58" s="89">
        <f t="shared" si="24"/>
        <v>3437</v>
      </c>
      <c r="R58" s="89">
        <f t="shared" si="25"/>
        <v>683</v>
      </c>
      <c r="S58" s="89">
        <v>3736</v>
      </c>
      <c r="T58" s="89">
        <v>761</v>
      </c>
      <c r="U58" s="44">
        <v>45</v>
      </c>
      <c r="V58" s="394">
        <v>683</v>
      </c>
      <c r="W58" s="159">
        <v>113</v>
      </c>
    </row>
    <row r="59" spans="1:23" ht="12.75">
      <c r="A59" s="88">
        <v>43</v>
      </c>
      <c r="B59" s="89" t="s">
        <v>344</v>
      </c>
      <c r="C59" s="89">
        <v>171</v>
      </c>
      <c r="D59" s="89">
        <v>71</v>
      </c>
      <c r="E59" s="89">
        <v>145</v>
      </c>
      <c r="F59" s="89">
        <f t="shared" si="20"/>
        <v>579</v>
      </c>
      <c r="G59" s="89">
        <v>396</v>
      </c>
      <c r="H59" s="89">
        <v>394</v>
      </c>
      <c r="I59" s="89">
        <f t="shared" si="21"/>
        <v>712</v>
      </c>
      <c r="J59" s="89">
        <f t="shared" si="22"/>
        <v>1044</v>
      </c>
      <c r="K59" s="89">
        <v>8723</v>
      </c>
      <c r="L59" s="89">
        <v>3485</v>
      </c>
      <c r="M59" s="89">
        <v>9836</v>
      </c>
      <c r="N59" s="89">
        <f t="shared" si="23"/>
        <v>5743</v>
      </c>
      <c r="O59" s="89">
        <v>10241</v>
      </c>
      <c r="P59" s="89">
        <v>1871</v>
      </c>
      <c r="Q59" s="89">
        <f t="shared" si="24"/>
        <v>28800</v>
      </c>
      <c r="R59" s="89">
        <f t="shared" si="25"/>
        <v>11099</v>
      </c>
      <c r="S59" s="89">
        <v>1586</v>
      </c>
      <c r="T59" s="89">
        <v>664</v>
      </c>
      <c r="U59" s="44">
        <v>46</v>
      </c>
      <c r="V59" s="394">
        <v>11099</v>
      </c>
      <c r="W59" s="159">
        <v>1044</v>
      </c>
    </row>
    <row r="60" spans="1:23" ht="12.75">
      <c r="A60" s="88">
        <v>44</v>
      </c>
      <c r="B60" s="89" t="s">
        <v>25</v>
      </c>
      <c r="C60" s="89">
        <v>59</v>
      </c>
      <c r="D60" s="89">
        <v>32</v>
      </c>
      <c r="E60" s="89">
        <v>0</v>
      </c>
      <c r="F60" s="89">
        <f t="shared" si="20"/>
        <v>0</v>
      </c>
      <c r="G60" s="89">
        <v>0</v>
      </c>
      <c r="H60" s="89">
        <v>0</v>
      </c>
      <c r="I60" s="89">
        <f t="shared" si="21"/>
        <v>59</v>
      </c>
      <c r="J60" s="89">
        <f t="shared" si="22"/>
        <v>32</v>
      </c>
      <c r="K60" s="89">
        <v>1920</v>
      </c>
      <c r="L60" s="89">
        <v>619</v>
      </c>
      <c r="M60" s="89">
        <v>604</v>
      </c>
      <c r="N60" s="89">
        <f t="shared" si="23"/>
        <v>149</v>
      </c>
      <c r="O60" s="89">
        <v>0</v>
      </c>
      <c r="P60" s="89">
        <v>0</v>
      </c>
      <c r="Q60" s="89">
        <f t="shared" si="24"/>
        <v>2524</v>
      </c>
      <c r="R60" s="89">
        <f t="shared" si="25"/>
        <v>768</v>
      </c>
      <c r="S60" s="89">
        <v>0</v>
      </c>
      <c r="T60" s="89">
        <v>564</v>
      </c>
      <c r="U60" s="44">
        <v>47</v>
      </c>
      <c r="V60" s="394">
        <v>768</v>
      </c>
      <c r="W60" s="159">
        <v>32</v>
      </c>
    </row>
    <row r="61" spans="1:23" ht="12.75">
      <c r="A61" s="88">
        <v>45</v>
      </c>
      <c r="B61" s="89" t="s">
        <v>26</v>
      </c>
      <c r="C61" s="89">
        <v>0</v>
      </c>
      <c r="D61" s="89">
        <v>0</v>
      </c>
      <c r="E61" s="89">
        <v>51</v>
      </c>
      <c r="F61" s="89">
        <f t="shared" si="20"/>
        <v>226</v>
      </c>
      <c r="G61" s="89">
        <v>0</v>
      </c>
      <c r="H61" s="89">
        <v>0</v>
      </c>
      <c r="I61" s="89">
        <f t="shared" si="21"/>
        <v>51</v>
      </c>
      <c r="J61" s="89">
        <f t="shared" si="22"/>
        <v>226</v>
      </c>
      <c r="K61" s="89">
        <v>49</v>
      </c>
      <c r="L61" s="89">
        <v>60</v>
      </c>
      <c r="M61" s="89">
        <v>1111</v>
      </c>
      <c r="N61" s="89">
        <f t="shared" si="23"/>
        <v>1590</v>
      </c>
      <c r="O61" s="89">
        <v>0</v>
      </c>
      <c r="P61" s="89">
        <v>0</v>
      </c>
      <c r="Q61" s="89">
        <f t="shared" si="24"/>
        <v>1160</v>
      </c>
      <c r="R61" s="89">
        <f t="shared" si="25"/>
        <v>1650</v>
      </c>
      <c r="S61" s="89">
        <v>0</v>
      </c>
      <c r="T61" s="89">
        <v>0</v>
      </c>
      <c r="U61" s="44">
        <v>48</v>
      </c>
      <c r="V61" s="394">
        <v>1650</v>
      </c>
      <c r="W61" s="159">
        <v>226</v>
      </c>
    </row>
    <row r="62" spans="1:23" ht="12.75">
      <c r="A62" s="88"/>
      <c r="B62" s="241" t="s">
        <v>117</v>
      </c>
      <c r="C62" s="242">
        <f aca="true" t="shared" si="26" ref="C62:T62">SUM(C54:C61)</f>
        <v>917</v>
      </c>
      <c r="D62" s="242">
        <f t="shared" si="26"/>
        <v>583</v>
      </c>
      <c r="E62" s="242">
        <f t="shared" si="26"/>
        <v>3639</v>
      </c>
      <c r="F62" s="242">
        <f t="shared" si="26"/>
        <v>4245</v>
      </c>
      <c r="G62" s="242">
        <f t="shared" si="26"/>
        <v>474</v>
      </c>
      <c r="H62" s="242">
        <f t="shared" si="26"/>
        <v>442</v>
      </c>
      <c r="I62" s="242">
        <f t="shared" si="26"/>
        <v>5030</v>
      </c>
      <c r="J62" s="242">
        <f t="shared" si="26"/>
        <v>5270</v>
      </c>
      <c r="K62" s="242">
        <f t="shared" si="26"/>
        <v>19004</v>
      </c>
      <c r="L62" s="242">
        <f t="shared" si="26"/>
        <v>7906</v>
      </c>
      <c r="M62" s="242">
        <f t="shared" si="26"/>
        <v>47865</v>
      </c>
      <c r="N62" s="242">
        <f t="shared" si="26"/>
        <v>26713</v>
      </c>
      <c r="O62" s="242">
        <f t="shared" si="26"/>
        <v>16928</v>
      </c>
      <c r="P62" s="242">
        <f t="shared" si="26"/>
        <v>3804</v>
      </c>
      <c r="Q62" s="242">
        <f t="shared" si="26"/>
        <v>83797</v>
      </c>
      <c r="R62" s="242">
        <f t="shared" si="26"/>
        <v>38423</v>
      </c>
      <c r="S62" s="242">
        <f t="shared" si="26"/>
        <v>15334</v>
      </c>
      <c r="T62" s="242">
        <f t="shared" si="26"/>
        <v>12315</v>
      </c>
      <c r="U62" s="44"/>
      <c r="V62" s="401">
        <f>SUM(V54:V61)</f>
        <v>38423</v>
      </c>
      <c r="W62" s="402">
        <f>SUM(W54:W61)</f>
        <v>5270</v>
      </c>
    </row>
    <row r="63" spans="1:22" ht="12.75">
      <c r="A63" s="88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240"/>
      <c r="T63" s="240"/>
      <c r="U63" s="44"/>
      <c r="V63" s="394"/>
    </row>
    <row r="64" spans="1:23" ht="12.75">
      <c r="A64" s="88">
        <v>46</v>
      </c>
      <c r="B64" s="89" t="s">
        <v>29</v>
      </c>
      <c r="C64" s="89">
        <v>0</v>
      </c>
      <c r="D64" s="89">
        <v>0</v>
      </c>
      <c r="E64" s="89">
        <v>0</v>
      </c>
      <c r="F64" s="89">
        <f>W64-D64-H64</f>
        <v>0</v>
      </c>
      <c r="G64" s="89">
        <v>0</v>
      </c>
      <c r="H64" s="89">
        <v>0</v>
      </c>
      <c r="I64" s="89">
        <f>C64+E64+G64</f>
        <v>0</v>
      </c>
      <c r="J64" s="89">
        <f>D64+F64+H64</f>
        <v>0</v>
      </c>
      <c r="K64" s="89">
        <v>0</v>
      </c>
      <c r="L64" s="89">
        <v>0</v>
      </c>
      <c r="M64" s="89">
        <v>0</v>
      </c>
      <c r="N64" s="89">
        <f>V64-L64-P64</f>
        <v>0</v>
      </c>
      <c r="O64" s="89">
        <v>0</v>
      </c>
      <c r="P64" s="89">
        <v>0</v>
      </c>
      <c r="Q64" s="89">
        <f>K64+M64+O64</f>
        <v>0</v>
      </c>
      <c r="R64" s="89">
        <f>L64+N64+P64</f>
        <v>0</v>
      </c>
      <c r="S64" s="89">
        <v>0</v>
      </c>
      <c r="T64" s="89">
        <v>0</v>
      </c>
      <c r="U64" s="44">
        <v>49</v>
      </c>
      <c r="V64" s="394">
        <v>0</v>
      </c>
      <c r="W64" s="159">
        <v>0</v>
      </c>
    </row>
    <row r="65" spans="1:23" ht="12.75">
      <c r="A65" s="88">
        <v>47</v>
      </c>
      <c r="B65" s="89" t="s">
        <v>124</v>
      </c>
      <c r="C65" s="89">
        <v>0</v>
      </c>
      <c r="D65" s="89">
        <v>0</v>
      </c>
      <c r="E65" s="89">
        <v>0</v>
      </c>
      <c r="F65" s="89">
        <f>W65-D65-H65</f>
        <v>0</v>
      </c>
      <c r="G65" s="89">
        <v>0</v>
      </c>
      <c r="H65" s="89">
        <v>0</v>
      </c>
      <c r="I65" s="89">
        <f>C65+E65+G65</f>
        <v>0</v>
      </c>
      <c r="J65" s="89">
        <f>D65+F65+H65</f>
        <v>0</v>
      </c>
      <c r="K65" s="89">
        <v>0</v>
      </c>
      <c r="L65" s="89">
        <v>0</v>
      </c>
      <c r="M65" s="89">
        <v>0</v>
      </c>
      <c r="N65" s="89">
        <f>V65-L65-P65</f>
        <v>0</v>
      </c>
      <c r="O65" s="89">
        <v>0</v>
      </c>
      <c r="P65" s="89">
        <v>0</v>
      </c>
      <c r="Q65" s="89">
        <f>K65+M65+O65</f>
        <v>0</v>
      </c>
      <c r="R65" s="89">
        <f>L65+N65+P65</f>
        <v>0</v>
      </c>
      <c r="S65" s="89">
        <v>0</v>
      </c>
      <c r="T65" s="89">
        <v>0</v>
      </c>
      <c r="U65" s="44">
        <v>50</v>
      </c>
      <c r="V65" s="394">
        <v>0</v>
      </c>
      <c r="W65" s="159">
        <v>0</v>
      </c>
    </row>
    <row r="66" spans="1:23" ht="12.75">
      <c r="A66" s="88"/>
      <c r="B66" s="241" t="s">
        <v>117</v>
      </c>
      <c r="C66" s="242">
        <f aca="true" t="shared" si="27" ref="C66:J66">SUM(C63:C65)</f>
        <v>0</v>
      </c>
      <c r="D66" s="242">
        <f t="shared" si="27"/>
        <v>0</v>
      </c>
      <c r="E66" s="242">
        <f t="shared" si="27"/>
        <v>0</v>
      </c>
      <c r="F66" s="242">
        <f t="shared" si="27"/>
        <v>0</v>
      </c>
      <c r="G66" s="242">
        <f t="shared" si="27"/>
        <v>0</v>
      </c>
      <c r="H66" s="242">
        <f t="shared" si="27"/>
        <v>0</v>
      </c>
      <c r="I66" s="242">
        <f t="shared" si="27"/>
        <v>0</v>
      </c>
      <c r="J66" s="242">
        <f t="shared" si="27"/>
        <v>0</v>
      </c>
      <c r="K66" s="242">
        <f aca="true" t="shared" si="28" ref="K66:T66">SUM(K63:K65)</f>
        <v>0</v>
      </c>
      <c r="L66" s="242">
        <f t="shared" si="28"/>
        <v>0</v>
      </c>
      <c r="M66" s="242">
        <f t="shared" si="28"/>
        <v>0</v>
      </c>
      <c r="N66" s="242">
        <f t="shared" si="28"/>
        <v>0</v>
      </c>
      <c r="O66" s="242">
        <f t="shared" si="28"/>
        <v>0</v>
      </c>
      <c r="P66" s="242">
        <f t="shared" si="28"/>
        <v>0</v>
      </c>
      <c r="Q66" s="242">
        <f t="shared" si="28"/>
        <v>0</v>
      </c>
      <c r="R66" s="242">
        <f t="shared" si="28"/>
        <v>0</v>
      </c>
      <c r="S66" s="242">
        <f t="shared" si="28"/>
        <v>0</v>
      </c>
      <c r="T66" s="242">
        <f t="shared" si="28"/>
        <v>0</v>
      </c>
      <c r="U66" s="88"/>
      <c r="V66" s="401">
        <f>SUM(V64:V65)</f>
        <v>0</v>
      </c>
      <c r="W66" s="401">
        <f>SUM(W64:W65)</f>
        <v>0</v>
      </c>
    </row>
    <row r="67" spans="1:22" ht="12.75">
      <c r="A67" s="88"/>
      <c r="B67" s="241"/>
      <c r="C67" s="242"/>
      <c r="D67" s="242"/>
      <c r="E67" s="242"/>
      <c r="F67" s="242"/>
      <c r="G67" s="242"/>
      <c r="H67" s="242"/>
      <c r="I67" s="242"/>
      <c r="J67" s="242"/>
      <c r="K67" s="242"/>
      <c r="L67" s="242"/>
      <c r="M67" s="242"/>
      <c r="N67" s="242"/>
      <c r="O67" s="242"/>
      <c r="P67" s="242"/>
      <c r="Q67" s="242"/>
      <c r="R67" s="242"/>
      <c r="S67" s="242"/>
      <c r="T67" s="242"/>
      <c r="U67" s="88"/>
      <c r="V67" s="401"/>
    </row>
    <row r="68" spans="1:23" ht="12.75">
      <c r="A68" s="88"/>
      <c r="B68" s="241" t="s">
        <v>30</v>
      </c>
      <c r="C68" s="242">
        <f aca="true" t="shared" si="29" ref="C68:T68">C47+C62+C66</f>
        <v>10047</v>
      </c>
      <c r="D68" s="242">
        <f t="shared" si="29"/>
        <v>71974</v>
      </c>
      <c r="E68" s="242">
        <f t="shared" si="29"/>
        <v>42688</v>
      </c>
      <c r="F68" s="242">
        <f t="shared" si="29"/>
        <v>129732</v>
      </c>
      <c r="G68" s="242">
        <f t="shared" si="29"/>
        <v>688</v>
      </c>
      <c r="H68" s="242">
        <f t="shared" si="29"/>
        <v>27686</v>
      </c>
      <c r="I68" s="242">
        <f t="shared" si="29"/>
        <v>53423</v>
      </c>
      <c r="J68" s="242">
        <f t="shared" si="29"/>
        <v>229392</v>
      </c>
      <c r="K68" s="242">
        <f t="shared" si="29"/>
        <v>61093</v>
      </c>
      <c r="L68" s="242">
        <f t="shared" si="29"/>
        <v>463717</v>
      </c>
      <c r="M68" s="242">
        <f t="shared" si="29"/>
        <v>284681</v>
      </c>
      <c r="N68" s="242">
        <f t="shared" si="29"/>
        <v>649056</v>
      </c>
      <c r="O68" s="242">
        <f t="shared" si="29"/>
        <v>17509</v>
      </c>
      <c r="P68" s="242">
        <f t="shared" si="29"/>
        <v>155456</v>
      </c>
      <c r="Q68" s="242">
        <f t="shared" si="29"/>
        <v>368596</v>
      </c>
      <c r="R68" s="242">
        <f t="shared" si="29"/>
        <v>1268229</v>
      </c>
      <c r="S68" s="242">
        <f t="shared" si="29"/>
        <v>113120</v>
      </c>
      <c r="T68" s="242">
        <f t="shared" si="29"/>
        <v>309303</v>
      </c>
      <c r="U68" s="88"/>
      <c r="V68" s="401">
        <f>V46+V62+V66</f>
        <v>162955</v>
      </c>
      <c r="W68" s="401">
        <f>W46+W62+W66</f>
        <v>54996</v>
      </c>
    </row>
    <row r="69" spans="22:23" ht="12.75">
      <c r="V69" s="401">
        <f>V47+V63+V67</f>
        <v>1229806</v>
      </c>
      <c r="W69" s="401">
        <f>W47+W63+W67</f>
        <v>224122</v>
      </c>
    </row>
    <row r="70" spans="2:11" ht="12.75">
      <c r="B70" s="82" t="s">
        <v>389</v>
      </c>
      <c r="K70" s="327">
        <v>9</v>
      </c>
    </row>
    <row r="71" ht="12">
      <c r="K71" s="327">
        <v>9</v>
      </c>
    </row>
  </sheetData>
  <sheetProtection/>
  <mergeCells count="22">
    <mergeCell ref="K51:R51"/>
    <mergeCell ref="S51:T51"/>
    <mergeCell ref="K52:L52"/>
    <mergeCell ref="M52:N52"/>
    <mergeCell ref="O52:P52"/>
    <mergeCell ref="Q52:R52"/>
    <mergeCell ref="C4:J4"/>
    <mergeCell ref="C51:J51"/>
    <mergeCell ref="E5:F5"/>
    <mergeCell ref="C5:D5"/>
    <mergeCell ref="K4:R4"/>
    <mergeCell ref="S4:T4"/>
    <mergeCell ref="K5:L5"/>
    <mergeCell ref="M5:N5"/>
    <mergeCell ref="O5:P5"/>
    <mergeCell ref="Q5:R5"/>
    <mergeCell ref="C52:D52"/>
    <mergeCell ref="E52:F52"/>
    <mergeCell ref="G52:H52"/>
    <mergeCell ref="I52:J52"/>
    <mergeCell ref="I5:J5"/>
    <mergeCell ref="G5:H5"/>
  </mergeCells>
  <printOptions gridLines="1" horizontalCentered="1"/>
  <pageMargins left="0.25" right="0.31" top="0.37" bottom="0.4" header="0.24" footer="0.35"/>
  <pageSetup blackAndWhite="1" horizontalDpi="300" verticalDpi="300" orientation="landscape" paperSize="9" scale="75" r:id="rId2"/>
  <rowBreaks count="1" manualBreakCount="1">
    <brk id="47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H73"/>
  <sheetViews>
    <sheetView zoomScalePageLayoutView="0" workbookViewId="0" topLeftCell="A1">
      <selection activeCell="G25" sqref="A1:IV16384"/>
    </sheetView>
  </sheetViews>
  <sheetFormatPr defaultColWidth="9.140625" defaultRowHeight="12.75"/>
  <cols>
    <col min="1" max="1" width="3.7109375" style="144" customWidth="1"/>
    <col min="2" max="2" width="23.00390625" style="82" customWidth="1"/>
    <col min="3" max="3" width="11.00390625" style="16" customWidth="1"/>
    <col min="4" max="4" width="10.28125" style="16" customWidth="1"/>
    <col min="5" max="5" width="13.8515625" style="16" customWidth="1"/>
    <col min="6" max="6" width="10.28125" style="16" customWidth="1"/>
    <col min="7" max="7" width="9.57421875" style="16" customWidth="1"/>
    <col min="8" max="9" width="9.140625" style="16" customWidth="1"/>
    <col min="10" max="10" width="9.8515625" style="16" customWidth="1"/>
    <col min="11" max="15" width="9.140625" style="16" customWidth="1"/>
    <col min="16" max="16384" width="9.140625" style="82" customWidth="1"/>
  </cols>
  <sheetData>
    <row r="1" spans="1:18" ht="16.5" customHeight="1">
      <c r="A1" s="220"/>
      <c r="B1" s="84"/>
      <c r="C1" s="17"/>
      <c r="D1" s="15"/>
      <c r="E1" s="15"/>
      <c r="F1" s="15"/>
      <c r="Q1" s="82" t="s">
        <v>370</v>
      </c>
      <c r="R1" s="82" t="s">
        <v>359</v>
      </c>
    </row>
    <row r="2" spans="4:11" ht="16.5" customHeight="1">
      <c r="D2" s="15"/>
      <c r="E2" s="15"/>
      <c r="I2" s="17"/>
      <c r="J2" s="17"/>
      <c r="K2" s="17"/>
    </row>
    <row r="3" spans="4:11" ht="16.5" customHeight="1">
      <c r="D3" s="15"/>
      <c r="E3" s="15"/>
      <c r="I3" s="17"/>
      <c r="J3" s="17"/>
      <c r="K3" s="17"/>
    </row>
    <row r="4" spans="1:34" ht="13.5" customHeight="1">
      <c r="A4" s="143" t="s">
        <v>116</v>
      </c>
      <c r="B4" s="288" t="s">
        <v>5</v>
      </c>
      <c r="C4" s="106" t="s">
        <v>70</v>
      </c>
      <c r="D4" s="103" t="s">
        <v>403</v>
      </c>
      <c r="E4" s="280"/>
      <c r="F4" s="280"/>
      <c r="G4" s="280"/>
      <c r="H4" s="280"/>
      <c r="I4" s="104"/>
      <c r="J4" s="103" t="s">
        <v>102</v>
      </c>
      <c r="K4" s="280"/>
      <c r="L4" s="403"/>
      <c r="M4" s="403"/>
      <c r="N4" s="330"/>
      <c r="O4" s="55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</row>
    <row r="5" spans="1:34" ht="12.75">
      <c r="A5" s="143" t="s">
        <v>6</v>
      </c>
      <c r="B5" s="334"/>
      <c r="C5" s="79"/>
      <c r="D5" s="404" t="s">
        <v>74</v>
      </c>
      <c r="E5" s="339" t="s">
        <v>186</v>
      </c>
      <c r="F5" s="339" t="s">
        <v>103</v>
      </c>
      <c r="G5" s="162"/>
      <c r="H5" s="162" t="s">
        <v>74</v>
      </c>
      <c r="I5" s="106" t="s">
        <v>74</v>
      </c>
      <c r="J5" s="346" t="s">
        <v>80</v>
      </c>
      <c r="K5" s="405"/>
      <c r="L5" s="478" t="s">
        <v>226</v>
      </c>
      <c r="M5" s="479"/>
      <c r="N5" s="478" t="s">
        <v>182</v>
      </c>
      <c r="O5" s="479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</row>
    <row r="6" spans="1:34" ht="12.75">
      <c r="A6" s="44"/>
      <c r="B6" s="290"/>
      <c r="C6" s="291"/>
      <c r="D6" s="291" t="s">
        <v>75</v>
      </c>
      <c r="E6" s="102" t="s">
        <v>71</v>
      </c>
      <c r="F6" s="102" t="s">
        <v>71</v>
      </c>
      <c r="G6" s="102" t="s">
        <v>58</v>
      </c>
      <c r="H6" s="406" t="s">
        <v>76</v>
      </c>
      <c r="I6" s="291" t="s">
        <v>85</v>
      </c>
      <c r="J6" s="407" t="s">
        <v>104</v>
      </c>
      <c r="K6" s="406"/>
      <c r="L6" s="474"/>
      <c r="M6" s="473"/>
      <c r="N6" s="474" t="s">
        <v>136</v>
      </c>
      <c r="O6" s="473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</row>
    <row r="7" spans="1:34" ht="12.75">
      <c r="A7" s="143"/>
      <c r="B7" s="293"/>
      <c r="C7" s="49"/>
      <c r="D7" s="49"/>
      <c r="E7" s="408"/>
      <c r="F7" s="408"/>
      <c r="G7" s="180" t="s">
        <v>31</v>
      </c>
      <c r="H7" s="180" t="s">
        <v>77</v>
      </c>
      <c r="I7" s="49" t="s">
        <v>87</v>
      </c>
      <c r="J7" s="102" t="s">
        <v>71</v>
      </c>
      <c r="K7" s="102" t="s">
        <v>58</v>
      </c>
      <c r="L7" s="102" t="s">
        <v>71</v>
      </c>
      <c r="M7" s="102" t="s">
        <v>58</v>
      </c>
      <c r="N7" s="102" t="s">
        <v>71</v>
      </c>
      <c r="O7" s="102" t="s">
        <v>58</v>
      </c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</row>
    <row r="8" spans="1:34" ht="12.75">
      <c r="A8" s="44">
        <v>1</v>
      </c>
      <c r="B8" s="330" t="s">
        <v>7</v>
      </c>
      <c r="C8" s="47">
        <v>0</v>
      </c>
      <c r="D8" s="47">
        <v>67</v>
      </c>
      <c r="E8" s="47">
        <v>45</v>
      </c>
      <c r="F8" s="47">
        <v>17</v>
      </c>
      <c r="G8" s="47">
        <v>255</v>
      </c>
      <c r="H8" s="47">
        <v>22</v>
      </c>
      <c r="I8" s="47">
        <f aca="true" t="shared" si="0" ref="I8:I34">D8-E8-H8</f>
        <v>0</v>
      </c>
      <c r="J8" s="47">
        <v>396</v>
      </c>
      <c r="K8" s="47">
        <v>6041</v>
      </c>
      <c r="L8" s="47">
        <v>62</v>
      </c>
      <c r="M8" s="47">
        <v>1008</v>
      </c>
      <c r="N8" s="47">
        <v>17</v>
      </c>
      <c r="O8" s="47">
        <v>279</v>
      </c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</row>
    <row r="9" spans="1:34" ht="12.75">
      <c r="A9" s="44">
        <v>2</v>
      </c>
      <c r="B9" s="330" t="s">
        <v>8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f t="shared" si="0"/>
        <v>0</v>
      </c>
      <c r="J9" s="47">
        <v>0</v>
      </c>
      <c r="K9" s="47">
        <v>90</v>
      </c>
      <c r="L9" s="47">
        <v>0</v>
      </c>
      <c r="M9" s="47">
        <v>0</v>
      </c>
      <c r="N9" s="47">
        <v>0</v>
      </c>
      <c r="O9" s="47">
        <v>0</v>
      </c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</row>
    <row r="10" spans="1:34" ht="12.75">
      <c r="A10" s="44">
        <v>3</v>
      </c>
      <c r="B10" s="330" t="s">
        <v>9</v>
      </c>
      <c r="C10" s="47">
        <v>0</v>
      </c>
      <c r="D10" s="47">
        <v>78</v>
      </c>
      <c r="E10" s="47">
        <v>76</v>
      </c>
      <c r="F10" s="47">
        <v>76</v>
      </c>
      <c r="G10" s="47">
        <v>256</v>
      </c>
      <c r="H10" s="47">
        <v>2</v>
      </c>
      <c r="I10" s="47">
        <f t="shared" si="0"/>
        <v>0</v>
      </c>
      <c r="J10" s="47">
        <v>132</v>
      </c>
      <c r="K10" s="47">
        <v>687</v>
      </c>
      <c r="L10" s="47">
        <v>37</v>
      </c>
      <c r="M10" s="47">
        <v>107</v>
      </c>
      <c r="N10" s="47">
        <v>21</v>
      </c>
      <c r="O10" s="47">
        <v>81</v>
      </c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</row>
    <row r="11" spans="1:34" ht="12.75">
      <c r="A11" s="44">
        <v>4</v>
      </c>
      <c r="B11" s="330" t="s">
        <v>10</v>
      </c>
      <c r="C11" s="47">
        <v>0</v>
      </c>
      <c r="D11" s="47">
        <v>41</v>
      </c>
      <c r="E11" s="47">
        <v>39</v>
      </c>
      <c r="F11" s="47">
        <v>34</v>
      </c>
      <c r="G11" s="47">
        <v>116</v>
      </c>
      <c r="H11" s="47">
        <v>2</v>
      </c>
      <c r="I11" s="47">
        <f t="shared" si="0"/>
        <v>0</v>
      </c>
      <c r="J11" s="47">
        <v>231</v>
      </c>
      <c r="K11" s="47">
        <v>841</v>
      </c>
      <c r="L11" s="47">
        <v>42</v>
      </c>
      <c r="M11" s="47">
        <v>132</v>
      </c>
      <c r="N11" s="47">
        <v>31</v>
      </c>
      <c r="O11" s="47">
        <v>112</v>
      </c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</row>
    <row r="12" spans="1:34" ht="12.75">
      <c r="A12" s="44">
        <v>5</v>
      </c>
      <c r="B12" s="330" t="s">
        <v>11</v>
      </c>
      <c r="C12" s="47">
        <v>0</v>
      </c>
      <c r="D12" s="47">
        <v>15</v>
      </c>
      <c r="E12" s="47">
        <v>8</v>
      </c>
      <c r="F12" s="47">
        <v>8</v>
      </c>
      <c r="G12" s="47">
        <v>141</v>
      </c>
      <c r="H12" s="47">
        <v>0</v>
      </c>
      <c r="I12" s="47">
        <f t="shared" si="0"/>
        <v>7</v>
      </c>
      <c r="J12" s="47">
        <v>114</v>
      </c>
      <c r="K12" s="47">
        <v>191</v>
      </c>
      <c r="L12" s="47">
        <v>3</v>
      </c>
      <c r="M12" s="47">
        <v>3</v>
      </c>
      <c r="N12" s="47">
        <v>1180</v>
      </c>
      <c r="O12" s="47">
        <v>469</v>
      </c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</row>
    <row r="13" spans="1:34" ht="12.75">
      <c r="A13" s="44">
        <v>6</v>
      </c>
      <c r="B13" s="330" t="s">
        <v>12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f t="shared" si="0"/>
        <v>0</v>
      </c>
      <c r="J13" s="47">
        <v>1398</v>
      </c>
      <c r="K13" s="47">
        <v>644</v>
      </c>
      <c r="L13" s="47">
        <v>260</v>
      </c>
      <c r="M13" s="47">
        <v>162</v>
      </c>
      <c r="N13" s="47">
        <v>210</v>
      </c>
      <c r="O13" s="47">
        <v>160</v>
      </c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</row>
    <row r="14" spans="1:34" ht="12.75">
      <c r="A14" s="44">
        <v>7</v>
      </c>
      <c r="B14" s="330" t="s">
        <v>13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f t="shared" si="0"/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</row>
    <row r="15" spans="1:34" ht="12.75">
      <c r="A15" s="44">
        <v>8</v>
      </c>
      <c r="B15" s="330" t="s">
        <v>154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f t="shared" si="0"/>
        <v>0</v>
      </c>
      <c r="J15" s="47">
        <v>5</v>
      </c>
      <c r="K15" s="47">
        <v>9</v>
      </c>
      <c r="L15" s="47">
        <v>2</v>
      </c>
      <c r="M15" s="47">
        <v>6</v>
      </c>
      <c r="N15" s="47">
        <v>1</v>
      </c>
      <c r="O15" s="47">
        <v>1</v>
      </c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</row>
    <row r="16" spans="1:34" ht="12.75">
      <c r="A16" s="44">
        <v>9</v>
      </c>
      <c r="B16" s="330" t="s">
        <v>14</v>
      </c>
      <c r="C16" s="47">
        <v>32</v>
      </c>
      <c r="D16" s="47">
        <v>27</v>
      </c>
      <c r="E16" s="47">
        <v>15</v>
      </c>
      <c r="F16" s="47">
        <v>10</v>
      </c>
      <c r="G16" s="47">
        <v>33</v>
      </c>
      <c r="H16" s="47">
        <v>4</v>
      </c>
      <c r="I16" s="47">
        <f t="shared" si="0"/>
        <v>8</v>
      </c>
      <c r="J16" s="47">
        <v>31</v>
      </c>
      <c r="K16" s="47">
        <v>81</v>
      </c>
      <c r="L16" s="47">
        <v>2</v>
      </c>
      <c r="M16" s="47">
        <v>1</v>
      </c>
      <c r="N16" s="47">
        <v>7</v>
      </c>
      <c r="O16" s="47">
        <v>20</v>
      </c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</row>
    <row r="17" spans="1:34" ht="12.75">
      <c r="A17" s="44">
        <v>10</v>
      </c>
      <c r="B17" s="330" t="s">
        <v>218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f>D17-E17-H17</f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58</v>
      </c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</row>
    <row r="18" spans="1:34" ht="12.75">
      <c r="A18" s="44">
        <v>11</v>
      </c>
      <c r="B18" s="330" t="s">
        <v>15</v>
      </c>
      <c r="C18" s="47">
        <v>0</v>
      </c>
      <c r="D18" s="47">
        <v>2</v>
      </c>
      <c r="E18" s="47">
        <v>1</v>
      </c>
      <c r="F18" s="47">
        <v>1</v>
      </c>
      <c r="G18" s="47">
        <v>1</v>
      </c>
      <c r="H18" s="47">
        <v>0</v>
      </c>
      <c r="I18" s="47">
        <f t="shared" si="0"/>
        <v>1</v>
      </c>
      <c r="J18" s="47">
        <v>210</v>
      </c>
      <c r="K18" s="47">
        <v>124</v>
      </c>
      <c r="L18" s="47">
        <v>61</v>
      </c>
      <c r="M18" s="47">
        <v>57</v>
      </c>
      <c r="N18" s="47">
        <v>55</v>
      </c>
      <c r="O18" s="47">
        <v>29</v>
      </c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</row>
    <row r="19" spans="1:34" ht="12.75">
      <c r="A19" s="44">
        <v>12</v>
      </c>
      <c r="B19" s="330" t="s">
        <v>16</v>
      </c>
      <c r="C19" s="47">
        <v>0</v>
      </c>
      <c r="D19" s="47">
        <v>5</v>
      </c>
      <c r="E19" s="47">
        <v>3</v>
      </c>
      <c r="F19" s="47">
        <v>3</v>
      </c>
      <c r="G19" s="47">
        <v>4</v>
      </c>
      <c r="H19" s="47">
        <v>0</v>
      </c>
      <c r="I19" s="47">
        <f t="shared" si="0"/>
        <v>2</v>
      </c>
      <c r="J19" s="47">
        <v>6</v>
      </c>
      <c r="K19" s="47">
        <v>44</v>
      </c>
      <c r="L19" s="47">
        <v>0</v>
      </c>
      <c r="M19" s="47">
        <v>0</v>
      </c>
      <c r="N19" s="47">
        <v>4</v>
      </c>
      <c r="O19" s="47">
        <v>32</v>
      </c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</row>
    <row r="20" spans="1:34" ht="12.75">
      <c r="A20" s="44">
        <v>13</v>
      </c>
      <c r="B20" s="330" t="s">
        <v>17</v>
      </c>
      <c r="C20" s="47">
        <v>0</v>
      </c>
      <c r="D20" s="47">
        <v>27</v>
      </c>
      <c r="E20" s="47">
        <v>27</v>
      </c>
      <c r="F20" s="47">
        <v>27</v>
      </c>
      <c r="G20" s="47">
        <v>68</v>
      </c>
      <c r="H20" s="47">
        <v>0</v>
      </c>
      <c r="I20" s="47">
        <f t="shared" si="0"/>
        <v>0</v>
      </c>
      <c r="J20" s="47">
        <v>172</v>
      </c>
      <c r="K20" s="47">
        <v>244</v>
      </c>
      <c r="L20" s="47">
        <v>13</v>
      </c>
      <c r="M20" s="47">
        <v>6</v>
      </c>
      <c r="N20" s="47">
        <v>57</v>
      </c>
      <c r="O20" s="47">
        <v>103</v>
      </c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</row>
    <row r="21" spans="1:34" ht="12.75">
      <c r="A21" s="44">
        <v>14</v>
      </c>
      <c r="B21" s="330" t="s">
        <v>155</v>
      </c>
      <c r="C21" s="47">
        <v>10</v>
      </c>
      <c r="D21" s="47">
        <v>19</v>
      </c>
      <c r="E21" s="47">
        <v>11</v>
      </c>
      <c r="F21" s="47">
        <v>4</v>
      </c>
      <c r="G21" s="47">
        <v>15</v>
      </c>
      <c r="H21" s="47">
        <v>0</v>
      </c>
      <c r="I21" s="47">
        <f t="shared" si="0"/>
        <v>8</v>
      </c>
      <c r="J21" s="47">
        <v>17</v>
      </c>
      <c r="K21" s="47">
        <v>95</v>
      </c>
      <c r="L21" s="47">
        <v>1</v>
      </c>
      <c r="M21" s="47">
        <v>3</v>
      </c>
      <c r="N21" s="47">
        <v>4</v>
      </c>
      <c r="O21" s="47">
        <v>18</v>
      </c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</row>
    <row r="22" spans="1:34" ht="12.75">
      <c r="A22" s="44">
        <v>15</v>
      </c>
      <c r="B22" s="330" t="s">
        <v>72</v>
      </c>
      <c r="C22" s="47">
        <v>0</v>
      </c>
      <c r="D22" s="47">
        <v>68</v>
      </c>
      <c r="E22" s="47">
        <v>37</v>
      </c>
      <c r="F22" s="47">
        <v>28</v>
      </c>
      <c r="G22" s="47">
        <v>149</v>
      </c>
      <c r="H22" s="47">
        <v>9</v>
      </c>
      <c r="I22" s="47">
        <f t="shared" si="0"/>
        <v>22</v>
      </c>
      <c r="J22" s="47">
        <v>116</v>
      </c>
      <c r="K22" s="47">
        <v>822</v>
      </c>
      <c r="L22" s="47">
        <v>18</v>
      </c>
      <c r="M22" s="47">
        <v>50</v>
      </c>
      <c r="N22" s="47">
        <v>22</v>
      </c>
      <c r="O22" s="47">
        <v>77</v>
      </c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</row>
    <row r="23" spans="1:34" ht="12.75">
      <c r="A23" s="44">
        <v>16</v>
      </c>
      <c r="B23" s="330" t="s">
        <v>99</v>
      </c>
      <c r="C23" s="47">
        <v>0</v>
      </c>
      <c r="D23" s="47">
        <v>0</v>
      </c>
      <c r="E23" s="47">
        <v>0</v>
      </c>
      <c r="F23" s="47">
        <v>2</v>
      </c>
      <c r="G23" s="47">
        <v>19</v>
      </c>
      <c r="H23" s="47">
        <v>0</v>
      </c>
      <c r="I23" s="47">
        <f t="shared" si="0"/>
        <v>0</v>
      </c>
      <c r="J23" s="47">
        <v>17</v>
      </c>
      <c r="K23" s="47">
        <v>62</v>
      </c>
      <c r="L23" s="47">
        <v>3</v>
      </c>
      <c r="M23" s="47">
        <v>27</v>
      </c>
      <c r="N23" s="47">
        <v>1</v>
      </c>
      <c r="O23" s="47">
        <v>2</v>
      </c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</row>
    <row r="24" spans="1:34" ht="12.75">
      <c r="A24" s="44">
        <v>17</v>
      </c>
      <c r="B24" s="330" t="s">
        <v>20</v>
      </c>
      <c r="C24" s="47">
        <v>0</v>
      </c>
      <c r="D24" s="47">
        <v>53</v>
      </c>
      <c r="E24" s="47">
        <v>46</v>
      </c>
      <c r="F24" s="47">
        <v>30</v>
      </c>
      <c r="G24" s="47">
        <v>120</v>
      </c>
      <c r="H24" s="47">
        <v>0</v>
      </c>
      <c r="I24" s="47">
        <f t="shared" si="0"/>
        <v>7</v>
      </c>
      <c r="J24" s="47">
        <v>112</v>
      </c>
      <c r="K24" s="47">
        <v>1456</v>
      </c>
      <c r="L24" s="47">
        <v>9</v>
      </c>
      <c r="M24" s="47">
        <v>30</v>
      </c>
      <c r="N24" s="47">
        <v>6</v>
      </c>
      <c r="O24" s="47">
        <v>69</v>
      </c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</row>
    <row r="25" spans="1:34" ht="12.75">
      <c r="A25" s="44">
        <v>18</v>
      </c>
      <c r="B25" s="330" t="s">
        <v>21</v>
      </c>
      <c r="C25" s="47">
        <v>76</v>
      </c>
      <c r="D25" s="47">
        <v>42</v>
      </c>
      <c r="E25" s="47">
        <v>23</v>
      </c>
      <c r="F25" s="47">
        <v>15</v>
      </c>
      <c r="G25" s="47">
        <v>45</v>
      </c>
      <c r="H25" s="47">
        <v>0</v>
      </c>
      <c r="I25" s="47">
        <f t="shared" si="0"/>
        <v>19</v>
      </c>
      <c r="J25" s="47">
        <v>7514</v>
      </c>
      <c r="K25" s="47">
        <v>3239</v>
      </c>
      <c r="L25" s="47">
        <v>912</v>
      </c>
      <c r="M25" s="47">
        <v>369</v>
      </c>
      <c r="N25" s="47">
        <v>885</v>
      </c>
      <c r="O25" s="47">
        <v>445</v>
      </c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</row>
    <row r="26" spans="1:34" ht="12.75">
      <c r="A26" s="44">
        <v>19</v>
      </c>
      <c r="B26" s="330" t="s">
        <v>19</v>
      </c>
      <c r="C26" s="47">
        <v>2</v>
      </c>
      <c r="D26" s="47">
        <v>3</v>
      </c>
      <c r="E26" s="47">
        <v>2</v>
      </c>
      <c r="F26" s="47">
        <v>2</v>
      </c>
      <c r="G26" s="47">
        <v>2</v>
      </c>
      <c r="H26" s="47">
        <v>1</v>
      </c>
      <c r="I26" s="47">
        <f t="shared" si="0"/>
        <v>0</v>
      </c>
      <c r="J26" s="47">
        <v>6</v>
      </c>
      <c r="K26" s="47">
        <v>41</v>
      </c>
      <c r="L26" s="47">
        <v>0</v>
      </c>
      <c r="M26" s="47">
        <v>0</v>
      </c>
      <c r="N26" s="47">
        <v>0</v>
      </c>
      <c r="O26" s="47">
        <v>0</v>
      </c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</row>
    <row r="27" spans="1:34" ht="12.75">
      <c r="A27" s="44">
        <v>20</v>
      </c>
      <c r="B27" s="330" t="s">
        <v>118</v>
      </c>
      <c r="C27" s="47">
        <v>0</v>
      </c>
      <c r="D27" s="47">
        <v>7</v>
      </c>
      <c r="E27" s="47">
        <v>7</v>
      </c>
      <c r="F27" s="47">
        <v>7</v>
      </c>
      <c r="G27" s="47">
        <v>84</v>
      </c>
      <c r="H27" s="47">
        <v>0</v>
      </c>
      <c r="I27" s="47">
        <f t="shared" si="0"/>
        <v>0</v>
      </c>
      <c r="J27" s="47">
        <v>7</v>
      </c>
      <c r="K27" s="47">
        <v>84</v>
      </c>
      <c r="L27" s="47">
        <v>1</v>
      </c>
      <c r="M27" s="47">
        <v>4</v>
      </c>
      <c r="N27" s="47">
        <v>1</v>
      </c>
      <c r="O27" s="47">
        <v>4</v>
      </c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</row>
    <row r="28" spans="1:34" s="178" customFormat="1" ht="14.25">
      <c r="A28" s="151"/>
      <c r="B28" s="331" t="s">
        <v>210</v>
      </c>
      <c r="C28" s="126">
        <f aca="true" t="shared" si="1" ref="C28:M28">SUM(C8:C27)</f>
        <v>120</v>
      </c>
      <c r="D28" s="126">
        <f t="shared" si="1"/>
        <v>454</v>
      </c>
      <c r="E28" s="126">
        <f t="shared" si="1"/>
        <v>340</v>
      </c>
      <c r="F28" s="126">
        <f t="shared" si="1"/>
        <v>264</v>
      </c>
      <c r="G28" s="126">
        <f t="shared" si="1"/>
        <v>1308</v>
      </c>
      <c r="H28" s="126">
        <f t="shared" si="1"/>
        <v>40</v>
      </c>
      <c r="I28" s="126">
        <f>D28-E28-H28</f>
        <v>74</v>
      </c>
      <c r="J28" s="126">
        <f t="shared" si="1"/>
        <v>10484</v>
      </c>
      <c r="K28" s="126">
        <f t="shared" si="1"/>
        <v>14795</v>
      </c>
      <c r="L28" s="126">
        <f t="shared" si="1"/>
        <v>1426</v>
      </c>
      <c r="M28" s="126">
        <f t="shared" si="1"/>
        <v>1965</v>
      </c>
      <c r="N28" s="126">
        <f>SUM(N8:N27)</f>
        <v>2502</v>
      </c>
      <c r="O28" s="126">
        <f>SUM(O8:O27)</f>
        <v>1959</v>
      </c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</row>
    <row r="29" spans="1:34" ht="12.75">
      <c r="A29" s="44">
        <v>21</v>
      </c>
      <c r="B29" s="330" t="s">
        <v>23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f t="shared" si="0"/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</row>
    <row r="30" spans="1:34" ht="12.75">
      <c r="A30" s="44">
        <v>22</v>
      </c>
      <c r="B30" s="330" t="s">
        <v>245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f t="shared" si="0"/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</row>
    <row r="31" spans="1:34" ht="12.75">
      <c r="A31" s="44">
        <v>23</v>
      </c>
      <c r="B31" s="330" t="s">
        <v>160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f t="shared" si="0"/>
        <v>0</v>
      </c>
      <c r="J31" s="47">
        <v>0</v>
      </c>
      <c r="K31" s="47">
        <v>0</v>
      </c>
      <c r="L31" s="47">
        <v>0</v>
      </c>
      <c r="M31" s="47">
        <v>0</v>
      </c>
      <c r="N31" s="47">
        <v>50</v>
      </c>
      <c r="O31" s="47">
        <v>29</v>
      </c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</row>
    <row r="32" spans="1:34" ht="12.75">
      <c r="A32" s="44">
        <v>24</v>
      </c>
      <c r="B32" s="330" t="s">
        <v>22</v>
      </c>
      <c r="C32" s="47">
        <v>1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f t="shared" si="0"/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</row>
    <row r="33" spans="1:34" ht="12.75">
      <c r="A33" s="44">
        <v>25</v>
      </c>
      <c r="B33" s="330" t="s">
        <v>133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f t="shared" si="0"/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</row>
    <row r="34" spans="1:34" ht="12.75">
      <c r="A34" s="44">
        <v>26</v>
      </c>
      <c r="B34" s="330" t="s">
        <v>18</v>
      </c>
      <c r="C34" s="47">
        <v>0</v>
      </c>
      <c r="D34" s="47">
        <v>716</v>
      </c>
      <c r="E34" s="47">
        <v>666</v>
      </c>
      <c r="F34" s="47">
        <v>629</v>
      </c>
      <c r="G34" s="47">
        <v>1221</v>
      </c>
      <c r="H34" s="47">
        <v>21</v>
      </c>
      <c r="I34" s="47">
        <f t="shared" si="0"/>
        <v>29</v>
      </c>
      <c r="J34" s="47">
        <v>28694</v>
      </c>
      <c r="K34" s="47">
        <v>18307</v>
      </c>
      <c r="L34" s="47">
        <v>2796</v>
      </c>
      <c r="M34" s="47">
        <v>3221</v>
      </c>
      <c r="N34" s="47">
        <v>3521</v>
      </c>
      <c r="O34" s="47">
        <v>1508</v>
      </c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</row>
    <row r="35" spans="1:34" s="178" customFormat="1" ht="14.25">
      <c r="A35" s="151"/>
      <c r="B35" s="331" t="s">
        <v>212</v>
      </c>
      <c r="C35" s="126">
        <f aca="true" t="shared" si="2" ref="C35:H35">SUM(C29:C34)</f>
        <v>1</v>
      </c>
      <c r="D35" s="126">
        <f t="shared" si="2"/>
        <v>716</v>
      </c>
      <c r="E35" s="126">
        <f t="shared" si="2"/>
        <v>666</v>
      </c>
      <c r="F35" s="126">
        <f t="shared" si="2"/>
        <v>629</v>
      </c>
      <c r="G35" s="126">
        <f t="shared" si="2"/>
        <v>1221</v>
      </c>
      <c r="H35" s="126">
        <f t="shared" si="2"/>
        <v>21</v>
      </c>
      <c r="I35" s="126">
        <f>D35-E35-H35</f>
        <v>29</v>
      </c>
      <c r="J35" s="126">
        <f aca="true" t="shared" si="3" ref="J35:O35">SUM(J29:J34)</f>
        <v>28694</v>
      </c>
      <c r="K35" s="126">
        <f t="shared" si="3"/>
        <v>18307</v>
      </c>
      <c r="L35" s="126">
        <f t="shared" si="3"/>
        <v>2796</v>
      </c>
      <c r="M35" s="126">
        <f t="shared" si="3"/>
        <v>3221</v>
      </c>
      <c r="N35" s="126">
        <f t="shared" si="3"/>
        <v>3571</v>
      </c>
      <c r="O35" s="126">
        <f t="shared" si="3"/>
        <v>1537</v>
      </c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</row>
    <row r="36" spans="1:34" ht="12.75">
      <c r="A36" s="44">
        <v>27</v>
      </c>
      <c r="B36" s="330" t="s">
        <v>214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f aca="true" t="shared" si="4" ref="I36:I46">D36-E36-H36</f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</row>
    <row r="37" spans="1:34" ht="12.75">
      <c r="A37" s="44">
        <v>28</v>
      </c>
      <c r="B37" s="330" t="s">
        <v>205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f t="shared" si="4"/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</row>
    <row r="38" spans="1:34" ht="12.75">
      <c r="A38" s="44">
        <v>29</v>
      </c>
      <c r="B38" s="330" t="s">
        <v>206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f t="shared" si="4"/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</row>
    <row r="39" spans="1:34" ht="12.75">
      <c r="A39" s="44">
        <v>30</v>
      </c>
      <c r="B39" s="330" t="s">
        <v>207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f t="shared" si="4"/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</row>
    <row r="40" spans="1:34" ht="12.75">
      <c r="A40" s="88">
        <v>31</v>
      </c>
      <c r="B40" s="332" t="s">
        <v>328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f t="shared" si="4"/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</row>
    <row r="41" spans="1:34" ht="12.75">
      <c r="A41" s="44">
        <v>32</v>
      </c>
      <c r="B41" s="330" t="s">
        <v>224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f t="shared" si="4"/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</row>
    <row r="42" spans="1:34" ht="12.75">
      <c r="A42" s="44">
        <v>33</v>
      </c>
      <c r="B42" s="330" t="s">
        <v>236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f t="shared" si="4"/>
        <v>0</v>
      </c>
      <c r="J42" s="47">
        <v>33</v>
      </c>
      <c r="K42" s="47">
        <v>16</v>
      </c>
      <c r="L42" s="47">
        <v>5</v>
      </c>
      <c r="M42" s="47">
        <v>3</v>
      </c>
      <c r="N42" s="47">
        <v>2</v>
      </c>
      <c r="O42" s="47">
        <v>1</v>
      </c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</row>
    <row r="43" spans="1:34" ht="12.75">
      <c r="A43" s="44">
        <v>34</v>
      </c>
      <c r="B43" s="330" t="s">
        <v>24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f t="shared" si="4"/>
        <v>0</v>
      </c>
      <c r="J43" s="47">
        <v>9</v>
      </c>
      <c r="K43" s="47">
        <v>5</v>
      </c>
      <c r="L43" s="47">
        <v>9</v>
      </c>
      <c r="M43" s="47">
        <v>5</v>
      </c>
      <c r="N43" s="47">
        <v>7</v>
      </c>
      <c r="O43" s="47">
        <v>2</v>
      </c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</row>
    <row r="44" spans="1:34" ht="12.75">
      <c r="A44" s="44">
        <v>35</v>
      </c>
      <c r="B44" s="330" t="s">
        <v>209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f t="shared" si="4"/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</row>
    <row r="45" spans="1:34" ht="12.75">
      <c r="A45" s="44">
        <v>36</v>
      </c>
      <c r="B45" s="330" t="s">
        <v>329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f t="shared" si="4"/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</row>
    <row r="46" spans="1:34" ht="12.75">
      <c r="A46" s="44">
        <v>37</v>
      </c>
      <c r="B46" s="330" t="s">
        <v>331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f t="shared" si="4"/>
        <v>0</v>
      </c>
      <c r="J46" s="47">
        <v>29</v>
      </c>
      <c r="K46" s="47">
        <v>11</v>
      </c>
      <c r="L46" s="47">
        <v>0</v>
      </c>
      <c r="M46" s="47">
        <v>0</v>
      </c>
      <c r="N46" s="47">
        <v>0</v>
      </c>
      <c r="O46" s="47">
        <v>0</v>
      </c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</row>
    <row r="47" spans="1:34" s="178" customFormat="1" ht="14.25">
      <c r="A47" s="151"/>
      <c r="B47" s="331" t="s">
        <v>211</v>
      </c>
      <c r="C47" s="126">
        <f aca="true" t="shared" si="5" ref="C47:O47">SUM(C36:C46)</f>
        <v>0</v>
      </c>
      <c r="D47" s="126">
        <f t="shared" si="5"/>
        <v>0</v>
      </c>
      <c r="E47" s="126">
        <f t="shared" si="5"/>
        <v>0</v>
      </c>
      <c r="F47" s="126">
        <f t="shared" si="5"/>
        <v>0</v>
      </c>
      <c r="G47" s="126">
        <f t="shared" si="5"/>
        <v>0</v>
      </c>
      <c r="H47" s="126">
        <f t="shared" si="5"/>
        <v>0</v>
      </c>
      <c r="I47" s="126">
        <f t="shared" si="5"/>
        <v>0</v>
      </c>
      <c r="J47" s="126">
        <f t="shared" si="5"/>
        <v>71</v>
      </c>
      <c r="K47" s="126">
        <f t="shared" si="5"/>
        <v>32</v>
      </c>
      <c r="L47" s="126">
        <f t="shared" si="5"/>
        <v>14</v>
      </c>
      <c r="M47" s="126">
        <f t="shared" si="5"/>
        <v>8</v>
      </c>
      <c r="N47" s="126">
        <f t="shared" si="5"/>
        <v>9</v>
      </c>
      <c r="O47" s="126">
        <f t="shared" si="5"/>
        <v>3</v>
      </c>
      <c r="P47" s="256"/>
      <c r="Q47" s="256"/>
      <c r="R47" s="256"/>
      <c r="S47" s="256"/>
      <c r="T47" s="256"/>
      <c r="U47" s="256"/>
      <c r="V47" s="256"/>
      <c r="W47" s="256"/>
      <c r="X47" s="256"/>
      <c r="Y47" s="256"/>
      <c r="Z47" s="256"/>
      <c r="AA47" s="256"/>
      <c r="AB47" s="256"/>
      <c r="AC47" s="256"/>
      <c r="AD47" s="256"/>
      <c r="AE47" s="256"/>
      <c r="AF47" s="256"/>
      <c r="AG47" s="256"/>
      <c r="AH47" s="256"/>
    </row>
    <row r="48" spans="1:34" s="178" customFormat="1" ht="14.25">
      <c r="A48" s="151"/>
      <c r="B48" s="333" t="s">
        <v>117</v>
      </c>
      <c r="C48" s="126">
        <f aca="true" t="shared" si="6" ref="C48:O48">C28+C35+C47</f>
        <v>121</v>
      </c>
      <c r="D48" s="126">
        <f t="shared" si="6"/>
        <v>1170</v>
      </c>
      <c r="E48" s="126">
        <f t="shared" si="6"/>
        <v>1006</v>
      </c>
      <c r="F48" s="126">
        <f t="shared" si="6"/>
        <v>893</v>
      </c>
      <c r="G48" s="126">
        <f t="shared" si="6"/>
        <v>2529</v>
      </c>
      <c r="H48" s="126">
        <f t="shared" si="6"/>
        <v>61</v>
      </c>
      <c r="I48" s="126">
        <f t="shared" si="6"/>
        <v>103</v>
      </c>
      <c r="J48" s="126">
        <f t="shared" si="6"/>
        <v>39249</v>
      </c>
      <c r="K48" s="126">
        <f t="shared" si="6"/>
        <v>33134</v>
      </c>
      <c r="L48" s="126">
        <f t="shared" si="6"/>
        <v>4236</v>
      </c>
      <c r="M48" s="126">
        <f t="shared" si="6"/>
        <v>5194</v>
      </c>
      <c r="N48" s="126">
        <f t="shared" si="6"/>
        <v>6082</v>
      </c>
      <c r="O48" s="126">
        <f t="shared" si="6"/>
        <v>3499</v>
      </c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  <c r="AE48" s="256"/>
      <c r="AF48" s="256"/>
      <c r="AG48" s="256"/>
      <c r="AH48" s="256"/>
    </row>
    <row r="49" spans="1:34" ht="12.75">
      <c r="A49" s="44"/>
      <c r="B49" s="149"/>
      <c r="C49" s="56"/>
      <c r="D49" s="56"/>
      <c r="E49" s="56"/>
      <c r="F49" s="56"/>
      <c r="G49" s="56"/>
      <c r="H49" s="56"/>
      <c r="I49" s="56"/>
      <c r="J49" s="56"/>
      <c r="K49" s="56"/>
      <c r="L49" s="55"/>
      <c r="M49" s="55"/>
      <c r="N49" s="55"/>
      <c r="O49" s="55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</row>
    <row r="50" spans="1:34" ht="12.75">
      <c r="A50" s="44"/>
      <c r="B50" s="149"/>
      <c r="C50" s="56"/>
      <c r="D50" s="56"/>
      <c r="E50" s="56"/>
      <c r="F50" s="56"/>
      <c r="G50" s="56"/>
      <c r="H50" s="56"/>
      <c r="I50" s="56"/>
      <c r="J50" s="56"/>
      <c r="K50" s="56"/>
      <c r="L50" s="55"/>
      <c r="M50" s="55"/>
      <c r="N50" s="55"/>
      <c r="O50" s="55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</row>
    <row r="51" spans="1:34" ht="12.75">
      <c r="A51" s="44"/>
      <c r="B51" s="149"/>
      <c r="C51" s="56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</row>
    <row r="52" spans="1:34" ht="12.75">
      <c r="A52" s="143" t="s">
        <v>116</v>
      </c>
      <c r="B52" s="149" t="s">
        <v>5</v>
      </c>
      <c r="C52" s="173" t="s">
        <v>70</v>
      </c>
      <c r="D52" s="56" t="s">
        <v>227</v>
      </c>
      <c r="E52" s="56"/>
      <c r="F52" s="56"/>
      <c r="G52" s="56"/>
      <c r="H52" s="56"/>
      <c r="I52" s="56"/>
      <c r="J52" s="56" t="s">
        <v>102</v>
      </c>
      <c r="K52" s="56"/>
      <c r="L52" s="55"/>
      <c r="M52" s="55"/>
      <c r="N52" s="55"/>
      <c r="O52" s="55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</row>
    <row r="53" spans="1:34" ht="18" customHeight="1">
      <c r="A53" s="143" t="s">
        <v>116</v>
      </c>
      <c r="B53" s="288" t="s">
        <v>5</v>
      </c>
      <c r="C53" s="106" t="s">
        <v>70</v>
      </c>
      <c r="D53" s="103" t="s">
        <v>403</v>
      </c>
      <c r="E53" s="280"/>
      <c r="F53" s="280"/>
      <c r="G53" s="280"/>
      <c r="H53" s="280"/>
      <c r="I53" s="104"/>
      <c r="J53" s="103" t="s">
        <v>102</v>
      </c>
      <c r="K53" s="280"/>
      <c r="L53" s="403"/>
      <c r="M53" s="403"/>
      <c r="N53" s="403"/>
      <c r="O53" s="330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</row>
    <row r="54" spans="1:34" ht="12.75">
      <c r="A54" s="143" t="s">
        <v>6</v>
      </c>
      <c r="B54" s="334"/>
      <c r="C54" s="79"/>
      <c r="D54" s="404" t="s">
        <v>74</v>
      </c>
      <c r="E54" s="339" t="s">
        <v>186</v>
      </c>
      <c r="F54" s="339" t="s">
        <v>103</v>
      </c>
      <c r="G54" s="162"/>
      <c r="H54" s="162" t="s">
        <v>74</v>
      </c>
      <c r="I54" s="106" t="s">
        <v>74</v>
      </c>
      <c r="J54" s="346" t="s">
        <v>80</v>
      </c>
      <c r="K54" s="405"/>
      <c r="L54" s="478" t="s">
        <v>226</v>
      </c>
      <c r="M54" s="479"/>
      <c r="N54" s="478" t="s">
        <v>182</v>
      </c>
      <c r="O54" s="479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</row>
    <row r="55" spans="1:34" ht="12.75">
      <c r="A55" s="44"/>
      <c r="B55" s="290"/>
      <c r="C55" s="291"/>
      <c r="D55" s="291" t="s">
        <v>75</v>
      </c>
      <c r="E55" s="102" t="s">
        <v>71</v>
      </c>
      <c r="F55" s="102" t="s">
        <v>71</v>
      </c>
      <c r="G55" s="102" t="s">
        <v>58</v>
      </c>
      <c r="H55" s="406" t="s">
        <v>76</v>
      </c>
      <c r="I55" s="291" t="s">
        <v>85</v>
      </c>
      <c r="J55" s="407" t="s">
        <v>104</v>
      </c>
      <c r="K55" s="406"/>
      <c r="L55" s="474"/>
      <c r="M55" s="473"/>
      <c r="N55" s="474" t="s">
        <v>136</v>
      </c>
      <c r="O55" s="473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</row>
    <row r="56" spans="1:34" ht="12.75">
      <c r="A56" s="44"/>
      <c r="B56" s="293"/>
      <c r="C56" s="49"/>
      <c r="D56" s="49"/>
      <c r="E56" s="408"/>
      <c r="F56" s="408"/>
      <c r="G56" s="180" t="s">
        <v>31</v>
      </c>
      <c r="H56" s="180" t="s">
        <v>77</v>
      </c>
      <c r="I56" s="49" t="s">
        <v>87</v>
      </c>
      <c r="J56" s="102" t="s">
        <v>71</v>
      </c>
      <c r="K56" s="102" t="s">
        <v>58</v>
      </c>
      <c r="L56" s="102" t="s">
        <v>71</v>
      </c>
      <c r="M56" s="102" t="s">
        <v>58</v>
      </c>
      <c r="N56" s="102" t="s">
        <v>71</v>
      </c>
      <c r="O56" s="102" t="s">
        <v>58</v>
      </c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</row>
    <row r="57" spans="1:34" ht="15.75" customHeight="1">
      <c r="A57" s="44">
        <v>38</v>
      </c>
      <c r="B57" s="47" t="s">
        <v>73</v>
      </c>
      <c r="C57" s="47">
        <v>0</v>
      </c>
      <c r="D57" s="47">
        <v>15</v>
      </c>
      <c r="E57" s="47">
        <v>7</v>
      </c>
      <c r="F57" s="47">
        <v>8</v>
      </c>
      <c r="G57" s="47">
        <v>48</v>
      </c>
      <c r="H57" s="47">
        <v>4</v>
      </c>
      <c r="I57" s="47">
        <f aca="true" t="shared" si="7" ref="I57:I64">D57-E57-H57</f>
        <v>4</v>
      </c>
      <c r="J57" s="47">
        <v>70</v>
      </c>
      <c r="K57" s="47">
        <v>145</v>
      </c>
      <c r="L57" s="47">
        <v>53</v>
      </c>
      <c r="M57" s="47">
        <v>46</v>
      </c>
      <c r="N57" s="47">
        <v>0</v>
      </c>
      <c r="O57" s="47">
        <v>0</v>
      </c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</row>
    <row r="58" spans="1:34" ht="15.75" customHeight="1">
      <c r="A58" s="44">
        <v>39</v>
      </c>
      <c r="B58" s="47" t="s">
        <v>250</v>
      </c>
      <c r="C58" s="47">
        <v>0</v>
      </c>
      <c r="D58" s="47">
        <v>21</v>
      </c>
      <c r="E58" s="47">
        <v>18</v>
      </c>
      <c r="F58" s="47">
        <v>18</v>
      </c>
      <c r="G58" s="47">
        <v>37</v>
      </c>
      <c r="H58" s="47">
        <v>0</v>
      </c>
      <c r="I58" s="47">
        <f t="shared" si="7"/>
        <v>3</v>
      </c>
      <c r="J58" s="47">
        <v>23</v>
      </c>
      <c r="K58" s="47">
        <v>51</v>
      </c>
      <c r="L58" s="47">
        <v>0</v>
      </c>
      <c r="M58" s="47">
        <v>0</v>
      </c>
      <c r="N58" s="47">
        <v>0</v>
      </c>
      <c r="O58" s="47">
        <v>0</v>
      </c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</row>
    <row r="59" spans="1:34" ht="15.75" customHeight="1">
      <c r="A59" s="44">
        <v>40</v>
      </c>
      <c r="B59" s="47" t="s">
        <v>28</v>
      </c>
      <c r="C59" s="47">
        <v>0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f t="shared" si="7"/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</row>
    <row r="60" spans="1:34" ht="15.75" customHeight="1">
      <c r="A60" s="44">
        <v>41</v>
      </c>
      <c r="B60" s="47" t="s">
        <v>217</v>
      </c>
      <c r="C60" s="47">
        <v>0</v>
      </c>
      <c r="D60" s="47">
        <v>14</v>
      </c>
      <c r="E60" s="47">
        <v>5</v>
      </c>
      <c r="F60" s="47">
        <v>4</v>
      </c>
      <c r="G60" s="47">
        <v>18</v>
      </c>
      <c r="H60" s="47">
        <v>3</v>
      </c>
      <c r="I60" s="47">
        <f t="shared" si="7"/>
        <v>6</v>
      </c>
      <c r="J60" s="47">
        <v>59</v>
      </c>
      <c r="K60" s="47">
        <v>270</v>
      </c>
      <c r="L60" s="47">
        <v>12</v>
      </c>
      <c r="M60" s="47">
        <v>25</v>
      </c>
      <c r="N60" s="47">
        <v>12</v>
      </c>
      <c r="O60" s="47">
        <v>65</v>
      </c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</row>
    <row r="61" spans="1:34" ht="15.75" customHeight="1">
      <c r="A61" s="44">
        <v>42</v>
      </c>
      <c r="B61" s="47" t="s">
        <v>27</v>
      </c>
      <c r="C61" s="47">
        <v>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f t="shared" si="7"/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</row>
    <row r="62" spans="1:34" ht="15.75" customHeight="1">
      <c r="A62" s="44">
        <v>43</v>
      </c>
      <c r="B62" s="47" t="s">
        <v>344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16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</row>
    <row r="63" spans="1:34" ht="15.75" customHeight="1">
      <c r="A63" s="44">
        <v>44</v>
      </c>
      <c r="B63" s="47" t="s">
        <v>25</v>
      </c>
      <c r="C63" s="47">
        <v>0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f t="shared" si="7"/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</row>
    <row r="64" spans="1:34" ht="15.75" customHeight="1">
      <c r="A64" s="44">
        <v>45</v>
      </c>
      <c r="B64" s="47" t="s">
        <v>26</v>
      </c>
      <c r="C64" s="47">
        <v>0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f t="shared" si="7"/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</row>
    <row r="65" spans="1:34" s="178" customFormat="1" ht="15.75" customHeight="1">
      <c r="A65" s="44"/>
      <c r="B65" s="333" t="s">
        <v>117</v>
      </c>
      <c r="C65" s="126">
        <f aca="true" t="shared" si="8" ref="C65:H65">SUM(C57:C64)</f>
        <v>0</v>
      </c>
      <c r="D65" s="126">
        <f t="shared" si="8"/>
        <v>50</v>
      </c>
      <c r="E65" s="126">
        <f t="shared" si="8"/>
        <v>30</v>
      </c>
      <c r="F65" s="126">
        <f t="shared" si="8"/>
        <v>30</v>
      </c>
      <c r="G65" s="126">
        <f t="shared" si="8"/>
        <v>103</v>
      </c>
      <c r="H65" s="126">
        <f t="shared" si="8"/>
        <v>7</v>
      </c>
      <c r="I65" s="126">
        <f>D65-E65-H65</f>
        <v>13</v>
      </c>
      <c r="J65" s="126">
        <f aca="true" t="shared" si="9" ref="J65:O65">SUM(J57:J64)</f>
        <v>152</v>
      </c>
      <c r="K65" s="126">
        <f t="shared" si="9"/>
        <v>466</v>
      </c>
      <c r="L65" s="126">
        <f t="shared" si="9"/>
        <v>65</v>
      </c>
      <c r="M65" s="126">
        <f t="shared" si="9"/>
        <v>71</v>
      </c>
      <c r="N65" s="126">
        <f t="shared" si="9"/>
        <v>12</v>
      </c>
      <c r="O65" s="126">
        <f t="shared" si="9"/>
        <v>65</v>
      </c>
      <c r="P65" s="256"/>
      <c r="Q65" s="256"/>
      <c r="R65" s="256"/>
      <c r="S65" s="256"/>
      <c r="T65" s="256"/>
      <c r="U65" s="256"/>
      <c r="V65" s="256"/>
      <c r="W65" s="256"/>
      <c r="X65" s="256"/>
      <c r="Y65" s="256"/>
      <c r="Z65" s="256"/>
      <c r="AA65" s="256"/>
      <c r="AB65" s="256"/>
      <c r="AC65" s="256"/>
      <c r="AD65" s="256"/>
      <c r="AE65" s="256"/>
      <c r="AF65" s="256"/>
      <c r="AG65" s="256"/>
      <c r="AH65" s="256"/>
    </row>
    <row r="66" spans="1:34" ht="15.75" customHeight="1">
      <c r="A66" s="44"/>
      <c r="B66" s="330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</row>
    <row r="67" spans="1:34" ht="15.75" customHeight="1">
      <c r="A67" s="44">
        <v>46</v>
      </c>
      <c r="B67" s="330" t="s">
        <v>29</v>
      </c>
      <c r="C67" s="47">
        <v>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f>D67-E67-H67</f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</row>
    <row r="68" spans="1:34" ht="15.75" customHeight="1">
      <c r="A68" s="44">
        <v>47</v>
      </c>
      <c r="B68" s="330" t="s">
        <v>124</v>
      </c>
      <c r="C68" s="47">
        <v>0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f>D68-E68-H68</f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v>0</v>
      </c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</row>
    <row r="69" spans="1:34" s="178" customFormat="1" ht="15.75" customHeight="1">
      <c r="A69" s="151"/>
      <c r="B69" s="333" t="s">
        <v>117</v>
      </c>
      <c r="C69" s="126">
        <f aca="true" t="shared" si="10" ref="C69:K69">SUM(C67:C68)</f>
        <v>0</v>
      </c>
      <c r="D69" s="126">
        <f t="shared" si="10"/>
        <v>0</v>
      </c>
      <c r="E69" s="126">
        <f t="shared" si="10"/>
        <v>0</v>
      </c>
      <c r="F69" s="126">
        <f t="shared" si="10"/>
        <v>0</v>
      </c>
      <c r="G69" s="126">
        <f t="shared" si="10"/>
        <v>0</v>
      </c>
      <c r="H69" s="126">
        <f t="shared" si="10"/>
        <v>0</v>
      </c>
      <c r="I69" s="285">
        <f>D69-E69-H69</f>
        <v>0</v>
      </c>
      <c r="J69" s="126">
        <f t="shared" si="10"/>
        <v>0</v>
      </c>
      <c r="K69" s="126">
        <f t="shared" si="10"/>
        <v>0</v>
      </c>
      <c r="L69" s="126">
        <f>SUM(L67:L68)</f>
        <v>0</v>
      </c>
      <c r="M69" s="126">
        <f>SUM(M67:M68)</f>
        <v>0</v>
      </c>
      <c r="N69" s="126">
        <f>SUM(N67:N68)</f>
        <v>0</v>
      </c>
      <c r="O69" s="126">
        <f>SUM(O67:O68)</f>
        <v>0</v>
      </c>
      <c r="P69" s="256"/>
      <c r="Q69" s="256"/>
      <c r="R69" s="256"/>
      <c r="S69" s="256"/>
      <c r="T69" s="256"/>
      <c r="U69" s="256"/>
      <c r="V69" s="256"/>
      <c r="W69" s="256"/>
      <c r="X69" s="256"/>
      <c r="Y69" s="256"/>
      <c r="Z69" s="256"/>
      <c r="AA69" s="256"/>
      <c r="AB69" s="256"/>
      <c r="AC69" s="256"/>
      <c r="AD69" s="256"/>
      <c r="AE69" s="256"/>
      <c r="AF69" s="256"/>
      <c r="AG69" s="256"/>
      <c r="AH69" s="256"/>
    </row>
    <row r="70" spans="1:34" s="178" customFormat="1" ht="15.75" customHeight="1">
      <c r="A70" s="151"/>
      <c r="B70" s="333" t="s">
        <v>30</v>
      </c>
      <c r="C70" s="126">
        <f aca="true" t="shared" si="11" ref="C70:K70">+C48+C65+C69</f>
        <v>121</v>
      </c>
      <c r="D70" s="126">
        <f t="shared" si="11"/>
        <v>1220</v>
      </c>
      <c r="E70" s="126">
        <f t="shared" si="11"/>
        <v>1036</v>
      </c>
      <c r="F70" s="126">
        <f t="shared" si="11"/>
        <v>923</v>
      </c>
      <c r="G70" s="126">
        <f t="shared" si="11"/>
        <v>2632</v>
      </c>
      <c r="H70" s="126">
        <f t="shared" si="11"/>
        <v>68</v>
      </c>
      <c r="I70" s="126">
        <f t="shared" si="11"/>
        <v>116</v>
      </c>
      <c r="J70" s="126">
        <f t="shared" si="11"/>
        <v>39401</v>
      </c>
      <c r="K70" s="126">
        <f t="shared" si="11"/>
        <v>33600</v>
      </c>
      <c r="L70" s="126">
        <f>+L48+L69</f>
        <v>4236</v>
      </c>
      <c r="M70" s="126">
        <f>+M48+M69</f>
        <v>5194</v>
      </c>
      <c r="N70" s="126">
        <f>+N48+N69</f>
        <v>6082</v>
      </c>
      <c r="O70" s="126">
        <f>+O48+O69</f>
        <v>3499</v>
      </c>
      <c r="P70" s="256"/>
      <c r="Q70" s="256"/>
      <c r="R70" s="256"/>
      <c r="S70" s="256"/>
      <c r="T70" s="256"/>
      <c r="U70" s="256"/>
      <c r="V70" s="256"/>
      <c r="W70" s="256"/>
      <c r="X70" s="256"/>
      <c r="Y70" s="256"/>
      <c r="Z70" s="256"/>
      <c r="AA70" s="256"/>
      <c r="AB70" s="256"/>
      <c r="AC70" s="256"/>
      <c r="AD70" s="256"/>
      <c r="AE70" s="256"/>
      <c r="AF70" s="256"/>
      <c r="AG70" s="256"/>
      <c r="AH70" s="256"/>
    </row>
    <row r="71" spans="1:34" ht="12.75">
      <c r="A71" s="44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</row>
    <row r="72" spans="1:34" ht="12.75">
      <c r="A72" s="44"/>
      <c r="B72" s="81"/>
      <c r="C72" s="55"/>
      <c r="D72" s="55"/>
      <c r="E72" s="55"/>
      <c r="F72" s="55"/>
      <c r="G72" s="55"/>
      <c r="H72" s="55"/>
      <c r="I72" s="55" t="s">
        <v>31</v>
      </c>
      <c r="J72" s="55"/>
      <c r="K72" s="55"/>
      <c r="L72" s="55"/>
      <c r="M72" s="55"/>
      <c r="N72" s="55"/>
      <c r="O72" s="55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</row>
    <row r="73" spans="1:34" ht="12.75">
      <c r="A73" s="44"/>
      <c r="B73" s="82" t="s">
        <v>390</v>
      </c>
      <c r="C73" s="56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</row>
  </sheetData>
  <sheetProtection/>
  <mergeCells count="8">
    <mergeCell ref="L54:M54"/>
    <mergeCell ref="N54:O54"/>
    <mergeCell ref="L55:M55"/>
    <mergeCell ref="N55:O55"/>
    <mergeCell ref="L5:M5"/>
    <mergeCell ref="N5:O5"/>
    <mergeCell ref="L6:M6"/>
    <mergeCell ref="N6:O6"/>
  </mergeCells>
  <printOptions/>
  <pageMargins left="0.78" right="0.28" top="0.63" bottom="1.05" header="0.37" footer="1.05"/>
  <pageSetup horizontalDpi="600" verticalDpi="600" orientation="landscape" scale="8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72"/>
  <sheetViews>
    <sheetView zoomScalePageLayoutView="0" workbookViewId="0" topLeftCell="E34">
      <selection activeCell="J34" sqref="A1:IV16384"/>
    </sheetView>
  </sheetViews>
  <sheetFormatPr defaultColWidth="9.140625" defaultRowHeight="12.75"/>
  <cols>
    <col min="1" max="1" width="3.7109375" style="82" customWidth="1"/>
    <col min="2" max="2" width="22.00390625" style="82" customWidth="1"/>
    <col min="3" max="3" width="11.00390625" style="16" customWidth="1"/>
    <col min="4" max="4" width="10.28125" style="16" customWidth="1"/>
    <col min="5" max="5" width="13.8515625" style="16" customWidth="1"/>
    <col min="6" max="6" width="10.28125" style="16" customWidth="1"/>
    <col min="7" max="7" width="9.57421875" style="16" customWidth="1"/>
    <col min="8" max="9" width="9.421875" style="16" bestFit="1" customWidth="1"/>
    <col min="10" max="10" width="9.8515625" style="16" customWidth="1"/>
    <col min="11" max="11" width="11.28125" style="16" bestFit="1" customWidth="1"/>
    <col min="12" max="12" width="9.421875" style="16" bestFit="1" customWidth="1"/>
    <col min="13" max="13" width="11.28125" style="16" bestFit="1" customWidth="1"/>
    <col min="14" max="14" width="9.140625" style="16" customWidth="1"/>
    <col min="15" max="15" width="9.00390625" style="16" customWidth="1"/>
    <col min="16" max="16384" width="9.140625" style="82" customWidth="1"/>
  </cols>
  <sheetData>
    <row r="1" spans="1:6" ht="15">
      <c r="A1" s="84"/>
      <c r="B1" s="84"/>
      <c r="C1" s="17"/>
      <c r="D1" s="15"/>
      <c r="E1" s="15"/>
      <c r="F1" s="15"/>
    </row>
    <row r="2" spans="4:11" ht="15">
      <c r="D2" s="15"/>
      <c r="E2" s="15"/>
      <c r="I2" s="17"/>
      <c r="J2" s="17"/>
      <c r="K2" s="17"/>
    </row>
    <row r="3" spans="4:11" ht="15">
      <c r="D3" s="15"/>
      <c r="E3" s="15"/>
      <c r="I3" s="17"/>
      <c r="J3" s="17"/>
      <c r="K3" s="17"/>
    </row>
    <row r="4" spans="1:15" ht="12.75">
      <c r="A4" s="153" t="s">
        <v>116</v>
      </c>
      <c r="B4" s="153" t="s">
        <v>5</v>
      </c>
      <c r="C4" s="134" t="s">
        <v>70</v>
      </c>
      <c r="D4" s="412" t="s">
        <v>404</v>
      </c>
      <c r="E4" s="413"/>
      <c r="F4" s="413"/>
      <c r="G4" s="413"/>
      <c r="H4" s="413"/>
      <c r="I4" s="414"/>
      <c r="J4" s="412" t="s">
        <v>102</v>
      </c>
      <c r="K4" s="413"/>
      <c r="L4" s="415"/>
      <c r="M4" s="415"/>
      <c r="N4" s="415"/>
      <c r="O4" s="416"/>
    </row>
    <row r="5" spans="1:15" ht="12.75">
      <c r="A5" s="168" t="s">
        <v>6</v>
      </c>
      <c r="B5" s="169"/>
      <c r="C5" s="417"/>
      <c r="D5" s="170" t="s">
        <v>74</v>
      </c>
      <c r="E5" s="134" t="s">
        <v>186</v>
      </c>
      <c r="F5" s="409" t="s">
        <v>103</v>
      </c>
      <c r="G5" s="411"/>
      <c r="H5" s="134" t="s">
        <v>74</v>
      </c>
      <c r="I5" s="134" t="s">
        <v>74</v>
      </c>
      <c r="J5" s="161" t="s">
        <v>80</v>
      </c>
      <c r="K5" s="418"/>
      <c r="L5" s="470" t="s">
        <v>226</v>
      </c>
      <c r="M5" s="471"/>
      <c r="N5" s="470" t="s">
        <v>182</v>
      </c>
      <c r="O5" s="471"/>
    </row>
    <row r="6" spans="1:15" ht="12.75">
      <c r="A6" s="169"/>
      <c r="B6" s="168"/>
      <c r="C6" s="171"/>
      <c r="D6" s="171" t="s">
        <v>75</v>
      </c>
      <c r="E6" s="419" t="s">
        <v>71</v>
      </c>
      <c r="F6" s="134" t="s">
        <v>71</v>
      </c>
      <c r="G6" s="134" t="s">
        <v>58</v>
      </c>
      <c r="H6" s="420" t="s">
        <v>76</v>
      </c>
      <c r="I6" s="171" t="s">
        <v>85</v>
      </c>
      <c r="J6" s="421" t="s">
        <v>104</v>
      </c>
      <c r="K6" s="422"/>
      <c r="L6" s="527"/>
      <c r="M6" s="528"/>
      <c r="N6" s="527" t="s">
        <v>136</v>
      </c>
      <c r="O6" s="528"/>
    </row>
    <row r="7" spans="1:15" ht="12.75">
      <c r="A7" s="154"/>
      <c r="B7" s="154"/>
      <c r="C7" s="172"/>
      <c r="D7" s="172"/>
      <c r="E7" s="421"/>
      <c r="F7" s="172"/>
      <c r="G7" s="172" t="s">
        <v>31</v>
      </c>
      <c r="H7" s="422" t="s">
        <v>77</v>
      </c>
      <c r="I7" s="172" t="s">
        <v>87</v>
      </c>
      <c r="J7" s="145" t="s">
        <v>71</v>
      </c>
      <c r="K7" s="145" t="s">
        <v>58</v>
      </c>
      <c r="L7" s="355" t="s">
        <v>71</v>
      </c>
      <c r="M7" s="145" t="s">
        <v>58</v>
      </c>
      <c r="N7" s="145" t="s">
        <v>71</v>
      </c>
      <c r="O7" s="145" t="s">
        <v>58</v>
      </c>
    </row>
    <row r="8" spans="1:15" ht="12.75">
      <c r="A8" s="44">
        <v>1</v>
      </c>
      <c r="B8" s="47" t="s">
        <v>7</v>
      </c>
      <c r="C8" s="47">
        <v>0</v>
      </c>
      <c r="D8" s="47">
        <v>37</v>
      </c>
      <c r="E8" s="47">
        <v>37</v>
      </c>
      <c r="F8" s="47">
        <v>37</v>
      </c>
      <c r="G8" s="47">
        <v>17</v>
      </c>
      <c r="H8" s="47">
        <v>0</v>
      </c>
      <c r="I8" s="47">
        <f aca="true" t="shared" si="0" ref="I8:I46">D8-E8-H8</f>
        <v>0</v>
      </c>
      <c r="J8" s="47">
        <v>872</v>
      </c>
      <c r="K8" s="47">
        <v>437</v>
      </c>
      <c r="L8" s="47">
        <v>762</v>
      </c>
      <c r="M8" s="47">
        <v>169</v>
      </c>
      <c r="N8" s="47">
        <v>160</v>
      </c>
      <c r="O8" s="47">
        <v>39</v>
      </c>
    </row>
    <row r="9" spans="1:15" ht="12.75">
      <c r="A9" s="44">
        <v>2</v>
      </c>
      <c r="B9" s="47" t="s">
        <v>8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f t="shared" si="0"/>
        <v>0</v>
      </c>
      <c r="J9" s="47">
        <v>72</v>
      </c>
      <c r="K9" s="47">
        <v>37</v>
      </c>
      <c r="L9" s="47">
        <v>0</v>
      </c>
      <c r="M9" s="47">
        <v>0</v>
      </c>
      <c r="N9" s="47">
        <v>0</v>
      </c>
      <c r="O9" s="47">
        <v>0</v>
      </c>
    </row>
    <row r="10" spans="1:15" ht="12.75">
      <c r="A10" s="44">
        <v>3</v>
      </c>
      <c r="B10" s="47" t="s">
        <v>9</v>
      </c>
      <c r="C10" s="47">
        <v>0</v>
      </c>
      <c r="D10" s="47">
        <v>122</v>
      </c>
      <c r="E10" s="47">
        <v>122</v>
      </c>
      <c r="F10" s="47">
        <v>122</v>
      </c>
      <c r="G10" s="47">
        <v>29</v>
      </c>
      <c r="H10" s="47">
        <v>0</v>
      </c>
      <c r="I10" s="47">
        <f t="shared" si="0"/>
        <v>0</v>
      </c>
      <c r="J10" s="47">
        <v>594</v>
      </c>
      <c r="K10" s="47">
        <v>73</v>
      </c>
      <c r="L10" s="47">
        <v>594</v>
      </c>
      <c r="M10" s="47">
        <v>73</v>
      </c>
      <c r="N10" s="47">
        <v>370</v>
      </c>
      <c r="O10" s="47">
        <v>45</v>
      </c>
    </row>
    <row r="11" spans="1:15" ht="12.75">
      <c r="A11" s="44">
        <v>4</v>
      </c>
      <c r="B11" s="47" t="s">
        <v>10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f t="shared" si="0"/>
        <v>0</v>
      </c>
      <c r="J11" s="47">
        <v>1684</v>
      </c>
      <c r="K11" s="47">
        <v>882</v>
      </c>
      <c r="L11" s="47">
        <v>1695</v>
      </c>
      <c r="M11" s="47">
        <v>820</v>
      </c>
      <c r="N11" s="47">
        <v>148</v>
      </c>
      <c r="O11" s="47">
        <v>92</v>
      </c>
    </row>
    <row r="12" spans="1:15" ht="12.75">
      <c r="A12" s="44">
        <v>5</v>
      </c>
      <c r="B12" s="47" t="s">
        <v>11</v>
      </c>
      <c r="C12" s="47">
        <v>0</v>
      </c>
      <c r="D12" s="47">
        <v>146</v>
      </c>
      <c r="E12" s="47">
        <v>42</v>
      </c>
      <c r="F12" s="47">
        <v>33</v>
      </c>
      <c r="G12" s="47">
        <v>24</v>
      </c>
      <c r="H12" s="47">
        <v>0</v>
      </c>
      <c r="I12" s="47">
        <f t="shared" si="0"/>
        <v>104</v>
      </c>
      <c r="J12" s="47">
        <v>970</v>
      </c>
      <c r="K12" s="47">
        <v>196</v>
      </c>
      <c r="L12" s="47">
        <v>118</v>
      </c>
      <c r="M12" s="47">
        <v>18</v>
      </c>
      <c r="N12" s="47">
        <v>177</v>
      </c>
      <c r="O12" s="47">
        <v>35</v>
      </c>
    </row>
    <row r="13" spans="1:15" ht="12.75">
      <c r="A13" s="44">
        <v>6</v>
      </c>
      <c r="B13" s="47" t="s">
        <v>12</v>
      </c>
      <c r="C13" s="47">
        <v>100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f t="shared" si="0"/>
        <v>0</v>
      </c>
      <c r="J13" s="47">
        <v>34</v>
      </c>
      <c r="K13" s="47">
        <v>9</v>
      </c>
      <c r="L13" s="47">
        <v>0</v>
      </c>
      <c r="M13" s="47">
        <v>0</v>
      </c>
      <c r="N13" s="47">
        <v>0</v>
      </c>
      <c r="O13" s="47">
        <v>0</v>
      </c>
    </row>
    <row r="14" spans="1:15" ht="12.75">
      <c r="A14" s="44">
        <v>7</v>
      </c>
      <c r="B14" s="47" t="s">
        <v>13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f t="shared" si="0"/>
        <v>0</v>
      </c>
      <c r="J14" s="47">
        <v>1912</v>
      </c>
      <c r="K14" s="47">
        <v>431</v>
      </c>
      <c r="L14" s="47">
        <v>0</v>
      </c>
      <c r="M14" s="47">
        <v>0</v>
      </c>
      <c r="N14" s="47">
        <v>0</v>
      </c>
      <c r="O14" s="47">
        <v>0</v>
      </c>
    </row>
    <row r="15" spans="1:15" ht="12.75">
      <c r="A15" s="44">
        <v>8</v>
      </c>
      <c r="B15" s="47" t="s">
        <v>154</v>
      </c>
      <c r="C15" s="47">
        <v>0</v>
      </c>
      <c r="D15" s="47">
        <v>1</v>
      </c>
      <c r="E15" s="47">
        <v>1</v>
      </c>
      <c r="F15" s="47">
        <v>1</v>
      </c>
      <c r="G15" s="47">
        <v>0</v>
      </c>
      <c r="H15" s="47">
        <v>0</v>
      </c>
      <c r="I15" s="47">
        <f t="shared" si="0"/>
        <v>0</v>
      </c>
      <c r="J15" s="47">
        <v>3</v>
      </c>
      <c r="K15" s="47">
        <v>0</v>
      </c>
      <c r="L15" s="47">
        <v>3</v>
      </c>
      <c r="M15" s="47">
        <v>0</v>
      </c>
      <c r="N15" s="47">
        <v>0</v>
      </c>
      <c r="O15" s="47">
        <v>0</v>
      </c>
    </row>
    <row r="16" spans="1:15" ht="12.75">
      <c r="A16" s="44">
        <v>9</v>
      </c>
      <c r="B16" s="47" t="s">
        <v>14</v>
      </c>
      <c r="C16" s="47">
        <v>33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f t="shared" si="0"/>
        <v>0</v>
      </c>
      <c r="J16" s="47">
        <v>145</v>
      </c>
      <c r="K16" s="47">
        <v>20</v>
      </c>
      <c r="L16" s="47">
        <v>145</v>
      </c>
      <c r="M16" s="47">
        <v>20</v>
      </c>
      <c r="N16" s="47">
        <v>58</v>
      </c>
      <c r="O16" s="47">
        <v>8</v>
      </c>
    </row>
    <row r="17" spans="1:15" ht="12.75">
      <c r="A17" s="44">
        <v>10</v>
      </c>
      <c r="B17" s="47" t="s">
        <v>218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f>D17-E17-H17</f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</row>
    <row r="18" spans="1:15" ht="12.75">
      <c r="A18" s="44">
        <v>11</v>
      </c>
      <c r="B18" s="47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f t="shared" si="0"/>
        <v>0</v>
      </c>
      <c r="J18" s="47">
        <v>13</v>
      </c>
      <c r="K18" s="47">
        <v>4</v>
      </c>
      <c r="L18" s="47">
        <v>13</v>
      </c>
      <c r="M18" s="47">
        <v>4</v>
      </c>
      <c r="N18" s="47">
        <v>8</v>
      </c>
      <c r="O18" s="47">
        <v>1</v>
      </c>
    </row>
    <row r="19" spans="1:15" ht="12.75">
      <c r="A19" s="44">
        <v>12</v>
      </c>
      <c r="B19" s="47" t="s">
        <v>16</v>
      </c>
      <c r="C19" s="47">
        <v>0</v>
      </c>
      <c r="D19" s="47">
        <v>1</v>
      </c>
      <c r="E19" s="47">
        <v>1</v>
      </c>
      <c r="F19" s="47">
        <v>0</v>
      </c>
      <c r="G19" s="47">
        <v>1</v>
      </c>
      <c r="H19" s="47">
        <v>0</v>
      </c>
      <c r="I19" s="47">
        <f t="shared" si="0"/>
        <v>0</v>
      </c>
      <c r="J19" s="47">
        <v>36</v>
      </c>
      <c r="K19" s="47">
        <v>6</v>
      </c>
      <c r="L19" s="47">
        <v>36</v>
      </c>
      <c r="M19" s="47">
        <v>5</v>
      </c>
      <c r="N19" s="47">
        <v>2</v>
      </c>
      <c r="O19" s="47">
        <v>1</v>
      </c>
    </row>
    <row r="20" spans="1:15" ht="12.75">
      <c r="A20" s="44">
        <v>13</v>
      </c>
      <c r="B20" s="47" t="s">
        <v>17</v>
      </c>
      <c r="C20" s="47">
        <v>0</v>
      </c>
      <c r="D20" s="47">
        <v>4</v>
      </c>
      <c r="E20" s="47">
        <v>4</v>
      </c>
      <c r="F20" s="47">
        <v>4</v>
      </c>
      <c r="G20" s="47">
        <v>0</v>
      </c>
      <c r="H20" s="47">
        <v>0</v>
      </c>
      <c r="I20" s="47">
        <f t="shared" si="0"/>
        <v>0</v>
      </c>
      <c r="J20" s="47">
        <v>238</v>
      </c>
      <c r="K20" s="47">
        <v>21</v>
      </c>
      <c r="L20" s="47">
        <v>181</v>
      </c>
      <c r="M20" s="47">
        <v>15</v>
      </c>
      <c r="N20" s="47">
        <v>114</v>
      </c>
      <c r="O20" s="47">
        <v>9</v>
      </c>
    </row>
    <row r="21" spans="1:15" ht="12.75">
      <c r="A21" s="44">
        <v>14</v>
      </c>
      <c r="B21" s="47" t="s">
        <v>155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f t="shared" si="0"/>
        <v>0</v>
      </c>
      <c r="J21" s="47">
        <v>37</v>
      </c>
      <c r="K21" s="47">
        <v>1</v>
      </c>
      <c r="L21" s="47">
        <v>37</v>
      </c>
      <c r="M21" s="47">
        <v>1</v>
      </c>
      <c r="N21" s="47">
        <v>14</v>
      </c>
      <c r="O21" s="47">
        <v>0</v>
      </c>
    </row>
    <row r="22" spans="1:15" ht="12.75">
      <c r="A22" s="44">
        <v>15</v>
      </c>
      <c r="B22" s="47" t="s">
        <v>72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f t="shared" si="0"/>
        <v>0</v>
      </c>
      <c r="J22" s="47">
        <v>271</v>
      </c>
      <c r="K22" s="47">
        <v>57</v>
      </c>
      <c r="L22" s="47">
        <v>268</v>
      </c>
      <c r="M22" s="47">
        <v>18</v>
      </c>
      <c r="N22" s="47">
        <v>110</v>
      </c>
      <c r="O22" s="47">
        <v>7</v>
      </c>
    </row>
    <row r="23" spans="1:15" ht="12.75">
      <c r="A23" s="44">
        <v>16</v>
      </c>
      <c r="B23" s="47" t="s">
        <v>99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f t="shared" si="0"/>
        <v>0</v>
      </c>
      <c r="J23" s="47">
        <v>8</v>
      </c>
      <c r="K23" s="47">
        <v>1</v>
      </c>
      <c r="L23" s="47">
        <v>5</v>
      </c>
      <c r="M23" s="47">
        <v>0</v>
      </c>
      <c r="N23" s="47">
        <v>0</v>
      </c>
      <c r="O23" s="47">
        <v>0</v>
      </c>
    </row>
    <row r="24" spans="1:15" ht="12.75">
      <c r="A24" s="44">
        <v>17</v>
      </c>
      <c r="B24" s="47" t="s">
        <v>20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f t="shared" si="0"/>
        <v>0</v>
      </c>
      <c r="J24" s="47">
        <v>832</v>
      </c>
      <c r="K24" s="47">
        <v>425</v>
      </c>
      <c r="L24" s="47">
        <v>746</v>
      </c>
      <c r="M24" s="47">
        <v>229</v>
      </c>
      <c r="N24" s="47">
        <v>159</v>
      </c>
      <c r="O24" s="47">
        <v>56</v>
      </c>
    </row>
    <row r="25" spans="1:15" ht="12.75">
      <c r="A25" s="44">
        <v>18</v>
      </c>
      <c r="B25" s="47" t="s">
        <v>21</v>
      </c>
      <c r="C25" s="47">
        <v>62</v>
      </c>
      <c r="D25" s="47">
        <v>111</v>
      </c>
      <c r="E25" s="47">
        <v>48</v>
      </c>
      <c r="F25" s="47">
        <v>9</v>
      </c>
      <c r="G25" s="47">
        <v>102</v>
      </c>
      <c r="H25" s="47">
        <v>0</v>
      </c>
      <c r="I25" s="47">
        <f t="shared" si="0"/>
        <v>63</v>
      </c>
      <c r="J25" s="47">
        <v>876</v>
      </c>
      <c r="K25" s="47">
        <v>235</v>
      </c>
      <c r="L25" s="47">
        <v>654</v>
      </c>
      <c r="M25" s="47">
        <v>173</v>
      </c>
      <c r="N25" s="47">
        <v>449</v>
      </c>
      <c r="O25" s="47">
        <v>125</v>
      </c>
    </row>
    <row r="26" spans="1:15" ht="12.75">
      <c r="A26" s="44">
        <v>19</v>
      </c>
      <c r="B26" s="47" t="s">
        <v>19</v>
      </c>
      <c r="C26" s="47">
        <v>0</v>
      </c>
      <c r="D26" s="47">
        <v>18</v>
      </c>
      <c r="E26" s="47">
        <v>0</v>
      </c>
      <c r="F26" s="47">
        <v>0</v>
      </c>
      <c r="G26" s="47">
        <v>0</v>
      </c>
      <c r="H26" s="47">
        <v>0</v>
      </c>
      <c r="I26" s="47">
        <f t="shared" si="0"/>
        <v>18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</row>
    <row r="27" spans="1:15" ht="12.75">
      <c r="A27" s="44">
        <v>20</v>
      </c>
      <c r="B27" s="47" t="s">
        <v>118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f t="shared" si="0"/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</row>
    <row r="28" spans="1:15" s="178" customFormat="1" ht="14.25">
      <c r="A28" s="151"/>
      <c r="B28" s="126" t="s">
        <v>210</v>
      </c>
      <c r="C28" s="126">
        <f aca="true" t="shared" si="1" ref="C28:M28">SUM(C8:C27)</f>
        <v>195</v>
      </c>
      <c r="D28" s="126">
        <f t="shared" si="1"/>
        <v>440</v>
      </c>
      <c r="E28" s="126">
        <f t="shared" si="1"/>
        <v>255</v>
      </c>
      <c r="F28" s="126">
        <f t="shared" si="1"/>
        <v>206</v>
      </c>
      <c r="G28" s="126">
        <f t="shared" si="1"/>
        <v>173</v>
      </c>
      <c r="H28" s="126">
        <f t="shared" si="1"/>
        <v>0</v>
      </c>
      <c r="I28" s="126">
        <f>D28-E28-H28</f>
        <v>185</v>
      </c>
      <c r="J28" s="126">
        <f t="shared" si="1"/>
        <v>8597</v>
      </c>
      <c r="K28" s="126">
        <f t="shared" si="1"/>
        <v>2835</v>
      </c>
      <c r="L28" s="126">
        <f t="shared" si="1"/>
        <v>5257</v>
      </c>
      <c r="M28" s="126">
        <f t="shared" si="1"/>
        <v>1545</v>
      </c>
      <c r="N28" s="126">
        <f>SUM(N8:N27)</f>
        <v>1769</v>
      </c>
      <c r="O28" s="126">
        <f>SUM(O8:O27)</f>
        <v>418</v>
      </c>
    </row>
    <row r="29" spans="1:15" ht="12.75">
      <c r="A29" s="44">
        <v>21</v>
      </c>
      <c r="B29" s="47" t="s">
        <v>23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f t="shared" si="0"/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</row>
    <row r="30" spans="1:15" ht="12.75">
      <c r="A30" s="44">
        <v>22</v>
      </c>
      <c r="B30" s="47" t="s">
        <v>245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f t="shared" si="0"/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</row>
    <row r="31" spans="1:15" ht="12.75">
      <c r="A31" s="44">
        <v>23</v>
      </c>
      <c r="B31" s="47" t="s">
        <v>160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f t="shared" si="0"/>
        <v>0</v>
      </c>
      <c r="J31" s="47">
        <v>46</v>
      </c>
      <c r="K31" s="47">
        <v>9</v>
      </c>
      <c r="L31" s="47">
        <v>0</v>
      </c>
      <c r="M31" s="47">
        <v>0</v>
      </c>
      <c r="N31" s="47">
        <v>4</v>
      </c>
      <c r="O31" s="47">
        <v>2</v>
      </c>
    </row>
    <row r="32" spans="1:15" ht="12.75">
      <c r="A32" s="44">
        <v>24</v>
      </c>
      <c r="B32" s="47" t="s">
        <v>22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f t="shared" si="0"/>
        <v>0</v>
      </c>
      <c r="J32" s="47">
        <v>10</v>
      </c>
      <c r="K32" s="47">
        <v>3</v>
      </c>
      <c r="L32" s="47">
        <v>10</v>
      </c>
      <c r="M32" s="47">
        <v>3</v>
      </c>
      <c r="N32" s="47">
        <v>5</v>
      </c>
      <c r="O32" s="47">
        <v>2</v>
      </c>
    </row>
    <row r="33" spans="1:15" ht="12.75">
      <c r="A33" s="44">
        <v>25</v>
      </c>
      <c r="B33" s="47" t="s">
        <v>133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f t="shared" si="0"/>
        <v>0</v>
      </c>
      <c r="J33" s="47">
        <v>12</v>
      </c>
      <c r="K33" s="47">
        <v>1</v>
      </c>
      <c r="L33" s="47">
        <v>0</v>
      </c>
      <c r="M33" s="47">
        <v>0</v>
      </c>
      <c r="N33" s="47">
        <v>0</v>
      </c>
      <c r="O33" s="47">
        <v>0</v>
      </c>
    </row>
    <row r="34" spans="1:15" ht="12.75">
      <c r="A34" s="44">
        <v>26</v>
      </c>
      <c r="B34" s="47" t="s">
        <v>18</v>
      </c>
      <c r="C34" s="47">
        <v>0</v>
      </c>
      <c r="D34" s="47">
        <v>138</v>
      </c>
      <c r="E34" s="47">
        <v>114</v>
      </c>
      <c r="F34" s="47">
        <v>114</v>
      </c>
      <c r="G34" s="47">
        <v>19</v>
      </c>
      <c r="H34" s="47">
        <v>21</v>
      </c>
      <c r="I34" s="47">
        <f t="shared" si="0"/>
        <v>3</v>
      </c>
      <c r="J34" s="47">
        <v>7141</v>
      </c>
      <c r="K34" s="47">
        <v>2056</v>
      </c>
      <c r="L34" s="47">
        <v>1547</v>
      </c>
      <c r="M34" s="47">
        <v>271</v>
      </c>
      <c r="N34" s="47">
        <v>529</v>
      </c>
      <c r="O34" s="47">
        <v>72</v>
      </c>
    </row>
    <row r="35" spans="1:15" s="178" customFormat="1" ht="14.25">
      <c r="A35" s="151"/>
      <c r="B35" s="126" t="s">
        <v>212</v>
      </c>
      <c r="C35" s="126">
        <f aca="true" t="shared" si="2" ref="C35:H35">SUM(C29:C34)</f>
        <v>0</v>
      </c>
      <c r="D35" s="126">
        <f t="shared" si="2"/>
        <v>138</v>
      </c>
      <c r="E35" s="126">
        <f t="shared" si="2"/>
        <v>114</v>
      </c>
      <c r="F35" s="126">
        <f t="shared" si="2"/>
        <v>114</v>
      </c>
      <c r="G35" s="126">
        <f t="shared" si="2"/>
        <v>19</v>
      </c>
      <c r="H35" s="126">
        <f t="shared" si="2"/>
        <v>21</v>
      </c>
      <c r="I35" s="126">
        <f>D35-E35-H35</f>
        <v>3</v>
      </c>
      <c r="J35" s="126">
        <f aca="true" t="shared" si="3" ref="J35:O35">SUM(J29:J34)</f>
        <v>7209</v>
      </c>
      <c r="K35" s="126">
        <f t="shared" si="3"/>
        <v>2069</v>
      </c>
      <c r="L35" s="126">
        <f t="shared" si="3"/>
        <v>1557</v>
      </c>
      <c r="M35" s="126">
        <f t="shared" si="3"/>
        <v>274</v>
      </c>
      <c r="N35" s="126">
        <f t="shared" si="3"/>
        <v>538</v>
      </c>
      <c r="O35" s="126">
        <f t="shared" si="3"/>
        <v>76</v>
      </c>
    </row>
    <row r="36" spans="1:15" ht="12.75">
      <c r="A36" s="44">
        <v>27</v>
      </c>
      <c r="B36" s="47" t="s">
        <v>214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f t="shared" si="0"/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</row>
    <row r="37" spans="1:15" ht="12.75">
      <c r="A37" s="44">
        <v>28</v>
      </c>
      <c r="B37" s="47" t="s">
        <v>205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f t="shared" si="0"/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</row>
    <row r="38" spans="1:15" ht="12.75">
      <c r="A38" s="44">
        <v>29</v>
      </c>
      <c r="B38" s="47" t="s">
        <v>206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f t="shared" si="0"/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</row>
    <row r="39" spans="1:15" ht="12.75">
      <c r="A39" s="44">
        <v>30</v>
      </c>
      <c r="B39" s="47" t="s">
        <v>207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f t="shared" si="0"/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</row>
    <row r="40" spans="1:15" ht="12.75">
      <c r="A40" s="88">
        <v>31</v>
      </c>
      <c r="B40" s="89" t="s">
        <v>328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f>D40-E40-H40</f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</row>
    <row r="41" spans="1:15" ht="12.75">
      <c r="A41" s="44">
        <v>32</v>
      </c>
      <c r="B41" s="47" t="s">
        <v>224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f t="shared" si="0"/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</row>
    <row r="42" spans="1:15" ht="12.75">
      <c r="A42" s="44">
        <v>33</v>
      </c>
      <c r="B42" s="47" t="s">
        <v>236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f t="shared" si="0"/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</row>
    <row r="43" spans="1:15" ht="12.75">
      <c r="A43" s="44">
        <v>34</v>
      </c>
      <c r="B43" s="47" t="s">
        <v>24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f t="shared" si="0"/>
        <v>0</v>
      </c>
      <c r="J43" s="47">
        <v>3</v>
      </c>
      <c r="K43" s="47">
        <v>1</v>
      </c>
      <c r="L43" s="47">
        <v>3</v>
      </c>
      <c r="M43" s="47">
        <v>1</v>
      </c>
      <c r="N43" s="47">
        <v>2</v>
      </c>
      <c r="O43" s="47">
        <v>0</v>
      </c>
    </row>
    <row r="44" spans="1:15" ht="12.75">
      <c r="A44" s="44">
        <v>35</v>
      </c>
      <c r="B44" s="47" t="s">
        <v>209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f t="shared" si="0"/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</row>
    <row r="45" spans="1:15" ht="12.75">
      <c r="A45" s="44">
        <v>36</v>
      </c>
      <c r="B45" s="47" t="s">
        <v>329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f>D45-E45-H45</f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</row>
    <row r="46" spans="1:15" ht="12.75">
      <c r="A46" s="44">
        <v>37</v>
      </c>
      <c r="B46" s="47" t="s">
        <v>330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f t="shared" si="0"/>
        <v>0</v>
      </c>
      <c r="J46" s="47">
        <v>29</v>
      </c>
      <c r="K46" s="47">
        <v>11</v>
      </c>
      <c r="L46" s="47">
        <v>0</v>
      </c>
      <c r="M46" s="47">
        <v>0</v>
      </c>
      <c r="N46" s="47">
        <v>0</v>
      </c>
      <c r="O46" s="47">
        <v>0</v>
      </c>
    </row>
    <row r="47" spans="1:15" s="178" customFormat="1" ht="14.25">
      <c r="A47" s="151"/>
      <c r="B47" s="126" t="s">
        <v>211</v>
      </c>
      <c r="C47" s="126">
        <f aca="true" t="shared" si="4" ref="C47:O47">SUM(C36:C46)</f>
        <v>0</v>
      </c>
      <c r="D47" s="126">
        <f t="shared" si="4"/>
        <v>0</v>
      </c>
      <c r="E47" s="126">
        <f t="shared" si="4"/>
        <v>0</v>
      </c>
      <c r="F47" s="126">
        <f t="shared" si="4"/>
        <v>0</v>
      </c>
      <c r="G47" s="126">
        <f t="shared" si="4"/>
        <v>0</v>
      </c>
      <c r="H47" s="126">
        <f t="shared" si="4"/>
        <v>0</v>
      </c>
      <c r="I47" s="126">
        <f t="shared" si="4"/>
        <v>0</v>
      </c>
      <c r="J47" s="126">
        <f t="shared" si="4"/>
        <v>32</v>
      </c>
      <c r="K47" s="126">
        <f t="shared" si="4"/>
        <v>12</v>
      </c>
      <c r="L47" s="126">
        <f t="shared" si="4"/>
        <v>3</v>
      </c>
      <c r="M47" s="126">
        <f t="shared" si="4"/>
        <v>1</v>
      </c>
      <c r="N47" s="126">
        <f t="shared" si="4"/>
        <v>2</v>
      </c>
      <c r="O47" s="126">
        <f t="shared" si="4"/>
        <v>0</v>
      </c>
    </row>
    <row r="48" spans="1:15" s="178" customFormat="1" ht="14.25">
      <c r="A48" s="151"/>
      <c r="B48" s="152" t="s">
        <v>117</v>
      </c>
      <c r="C48" s="126">
        <f aca="true" t="shared" si="5" ref="C48:O48">C28+C35+C47</f>
        <v>195</v>
      </c>
      <c r="D48" s="126">
        <f t="shared" si="5"/>
        <v>578</v>
      </c>
      <c r="E48" s="126">
        <f t="shared" si="5"/>
        <v>369</v>
      </c>
      <c r="F48" s="126">
        <f t="shared" si="5"/>
        <v>320</v>
      </c>
      <c r="G48" s="126">
        <f t="shared" si="5"/>
        <v>192</v>
      </c>
      <c r="H48" s="126">
        <f t="shared" si="5"/>
        <v>21</v>
      </c>
      <c r="I48" s="126">
        <f t="shared" si="5"/>
        <v>188</v>
      </c>
      <c r="J48" s="126">
        <f t="shared" si="5"/>
        <v>15838</v>
      </c>
      <c r="K48" s="126">
        <f t="shared" si="5"/>
        <v>4916</v>
      </c>
      <c r="L48" s="126">
        <f t="shared" si="5"/>
        <v>6817</v>
      </c>
      <c r="M48" s="126">
        <f t="shared" si="5"/>
        <v>1820</v>
      </c>
      <c r="N48" s="126">
        <f t="shared" si="5"/>
        <v>2309</v>
      </c>
      <c r="O48" s="126">
        <f t="shared" si="5"/>
        <v>494</v>
      </c>
    </row>
    <row r="49" spans="2:11" ht="15" customHeight="1">
      <c r="B49" s="84"/>
      <c r="C49" s="17"/>
      <c r="D49" s="17"/>
      <c r="E49" s="17"/>
      <c r="F49" s="17"/>
      <c r="G49" s="17"/>
      <c r="H49" s="17"/>
      <c r="I49" s="17"/>
      <c r="J49" s="17"/>
      <c r="K49" s="17"/>
    </row>
    <row r="50" spans="2:11" ht="15" customHeight="1">
      <c r="B50" s="84"/>
      <c r="C50" s="17"/>
      <c r="D50" s="17"/>
      <c r="E50" s="17"/>
      <c r="F50" s="17"/>
      <c r="G50" s="17"/>
      <c r="H50" s="17"/>
      <c r="I50" s="17"/>
      <c r="J50" s="17"/>
      <c r="K50" s="17"/>
    </row>
    <row r="51" spans="2:3" ht="15" customHeight="1">
      <c r="B51" s="84"/>
      <c r="C51" s="17"/>
    </row>
    <row r="52" spans="1:15" ht="19.5" customHeight="1">
      <c r="A52" s="153" t="s">
        <v>116</v>
      </c>
      <c r="B52" s="153" t="s">
        <v>5</v>
      </c>
      <c r="C52" s="134" t="s">
        <v>70</v>
      </c>
      <c r="D52" s="412" t="s">
        <v>404</v>
      </c>
      <c r="E52" s="413"/>
      <c r="F52" s="413"/>
      <c r="G52" s="413"/>
      <c r="H52" s="413"/>
      <c r="I52" s="414"/>
      <c r="J52" s="412" t="s">
        <v>102</v>
      </c>
      <c r="K52" s="413"/>
      <c r="L52" s="415"/>
      <c r="M52" s="415"/>
      <c r="N52" s="415"/>
      <c r="O52" s="416"/>
    </row>
    <row r="53" spans="1:15" ht="12.75">
      <c r="A53" s="168" t="s">
        <v>6</v>
      </c>
      <c r="B53" s="169"/>
      <c r="C53" s="417"/>
      <c r="D53" s="170" t="s">
        <v>74</v>
      </c>
      <c r="E53" s="134" t="s">
        <v>186</v>
      </c>
      <c r="F53" s="409" t="s">
        <v>103</v>
      </c>
      <c r="G53" s="411"/>
      <c r="H53" s="134" t="s">
        <v>74</v>
      </c>
      <c r="I53" s="134" t="s">
        <v>74</v>
      </c>
      <c r="J53" s="161" t="s">
        <v>80</v>
      </c>
      <c r="K53" s="418"/>
      <c r="L53" s="470" t="s">
        <v>226</v>
      </c>
      <c r="M53" s="471"/>
      <c r="N53" s="470" t="s">
        <v>182</v>
      </c>
      <c r="O53" s="471"/>
    </row>
    <row r="54" spans="1:15" ht="12.75">
      <c r="A54" s="169"/>
      <c r="B54" s="168"/>
      <c r="C54" s="171"/>
      <c r="D54" s="171" t="s">
        <v>75</v>
      </c>
      <c r="E54" s="419" t="s">
        <v>71</v>
      </c>
      <c r="F54" s="134" t="s">
        <v>71</v>
      </c>
      <c r="G54" s="134" t="s">
        <v>58</v>
      </c>
      <c r="H54" s="420" t="s">
        <v>76</v>
      </c>
      <c r="I54" s="171" t="s">
        <v>85</v>
      </c>
      <c r="J54" s="421" t="s">
        <v>104</v>
      </c>
      <c r="K54" s="422"/>
      <c r="L54" s="527"/>
      <c r="M54" s="528"/>
      <c r="N54" s="527" t="s">
        <v>136</v>
      </c>
      <c r="O54" s="528"/>
    </row>
    <row r="55" spans="1:15" ht="12.75">
      <c r="A55" s="154"/>
      <c r="B55" s="154"/>
      <c r="C55" s="172"/>
      <c r="D55" s="172"/>
      <c r="E55" s="421"/>
      <c r="F55" s="172"/>
      <c r="G55" s="172" t="s">
        <v>31</v>
      </c>
      <c r="H55" s="422" t="s">
        <v>77</v>
      </c>
      <c r="I55" s="172" t="s">
        <v>87</v>
      </c>
      <c r="J55" s="145" t="s">
        <v>71</v>
      </c>
      <c r="K55" s="145" t="s">
        <v>58</v>
      </c>
      <c r="L55" s="355" t="s">
        <v>71</v>
      </c>
      <c r="M55" s="145" t="s">
        <v>58</v>
      </c>
      <c r="N55" s="145" t="s">
        <v>71</v>
      </c>
      <c r="O55" s="145" t="s">
        <v>58</v>
      </c>
    </row>
    <row r="56" spans="1:15" ht="15.75" customHeight="1">
      <c r="A56" s="44">
        <v>38</v>
      </c>
      <c r="B56" s="47" t="s">
        <v>73</v>
      </c>
      <c r="C56" s="47">
        <v>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f aca="true" t="shared" si="6" ref="I56:I63">D56-E56-H56</f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</row>
    <row r="57" spans="1:15" ht="15.75" customHeight="1">
      <c r="A57" s="44">
        <v>39</v>
      </c>
      <c r="B57" s="47" t="s">
        <v>250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f t="shared" si="6"/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</row>
    <row r="58" spans="1:15" ht="15.75" customHeight="1">
      <c r="A58" s="44">
        <v>40</v>
      </c>
      <c r="B58" s="47" t="s">
        <v>28</v>
      </c>
      <c r="C58" s="47">
        <v>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f t="shared" si="6"/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</row>
    <row r="59" spans="1:15" ht="15.75" customHeight="1">
      <c r="A59" s="44">
        <v>41</v>
      </c>
      <c r="B59" s="47" t="s">
        <v>217</v>
      </c>
      <c r="C59" s="47">
        <v>0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f t="shared" si="6"/>
        <v>0</v>
      </c>
      <c r="J59" s="47">
        <v>69</v>
      </c>
      <c r="K59" s="47">
        <v>12</v>
      </c>
      <c r="L59" s="47">
        <v>28</v>
      </c>
      <c r="M59" s="47">
        <v>6</v>
      </c>
      <c r="N59" s="47">
        <v>34</v>
      </c>
      <c r="O59" s="47">
        <v>10</v>
      </c>
    </row>
    <row r="60" spans="1:15" ht="15.75" customHeight="1">
      <c r="A60" s="44">
        <v>42</v>
      </c>
      <c r="B60" s="47" t="s">
        <v>27</v>
      </c>
      <c r="C60" s="47">
        <v>0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f t="shared" si="6"/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</row>
    <row r="61" spans="1:15" ht="15.75" customHeight="1">
      <c r="A61" s="44">
        <v>43</v>
      </c>
      <c r="B61" s="47" t="s">
        <v>344</v>
      </c>
      <c r="C61" s="47">
        <v>0</v>
      </c>
      <c r="D61" s="47">
        <v>205</v>
      </c>
      <c r="E61" s="47">
        <v>163</v>
      </c>
      <c r="F61" s="47">
        <v>148</v>
      </c>
      <c r="G61" s="47">
        <v>54</v>
      </c>
      <c r="H61" s="47">
        <v>22</v>
      </c>
      <c r="I61" s="47">
        <f t="shared" si="6"/>
        <v>20</v>
      </c>
      <c r="J61" s="47">
        <v>0</v>
      </c>
      <c r="K61" s="47">
        <v>0</v>
      </c>
      <c r="L61" s="47">
        <v>3182</v>
      </c>
      <c r="M61" s="47">
        <v>491</v>
      </c>
      <c r="N61" s="47">
        <v>207</v>
      </c>
      <c r="O61" s="47">
        <v>54</v>
      </c>
    </row>
    <row r="62" spans="1:15" ht="15.75" customHeight="1">
      <c r="A62" s="44">
        <v>44</v>
      </c>
      <c r="B62" s="47" t="s">
        <v>25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f t="shared" si="6"/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</row>
    <row r="63" spans="1:15" ht="15.75" customHeight="1">
      <c r="A63" s="44">
        <v>45</v>
      </c>
      <c r="B63" s="47" t="s">
        <v>26</v>
      </c>
      <c r="C63" s="47">
        <v>0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f t="shared" si="6"/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</row>
    <row r="64" spans="1:15" s="178" customFormat="1" ht="15.75" customHeight="1">
      <c r="A64" s="44"/>
      <c r="B64" s="152" t="s">
        <v>117</v>
      </c>
      <c r="C64" s="126">
        <f aca="true" t="shared" si="7" ref="C64:H64">SUM(C56:C63)</f>
        <v>0</v>
      </c>
      <c r="D64" s="126">
        <f t="shared" si="7"/>
        <v>205</v>
      </c>
      <c r="E64" s="126">
        <f t="shared" si="7"/>
        <v>163</v>
      </c>
      <c r="F64" s="126">
        <f t="shared" si="7"/>
        <v>148</v>
      </c>
      <c r="G64" s="126">
        <f t="shared" si="7"/>
        <v>54</v>
      </c>
      <c r="H64" s="126">
        <f t="shared" si="7"/>
        <v>22</v>
      </c>
      <c r="I64" s="126">
        <f>D64-E64-H64</f>
        <v>20</v>
      </c>
      <c r="J64" s="126">
        <f aca="true" t="shared" si="8" ref="J64:O64">SUM(J56:J63)</f>
        <v>69</v>
      </c>
      <c r="K64" s="126">
        <f t="shared" si="8"/>
        <v>12</v>
      </c>
      <c r="L64" s="126">
        <f t="shared" si="8"/>
        <v>3210</v>
      </c>
      <c r="M64" s="126">
        <f t="shared" si="8"/>
        <v>497</v>
      </c>
      <c r="N64" s="126">
        <f t="shared" si="8"/>
        <v>241</v>
      </c>
      <c r="O64" s="126">
        <f t="shared" si="8"/>
        <v>64</v>
      </c>
    </row>
    <row r="65" spans="1:15" ht="15.75" customHeight="1">
      <c r="A65" s="44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</row>
    <row r="66" spans="1:15" ht="15.75" customHeight="1">
      <c r="A66" s="44">
        <v>46</v>
      </c>
      <c r="B66" s="47" t="s">
        <v>29</v>
      </c>
      <c r="C66" s="47">
        <v>0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f>D66-E66-H66</f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v>0</v>
      </c>
    </row>
    <row r="67" spans="1:15" ht="15.75" customHeight="1">
      <c r="A67" s="44">
        <v>47</v>
      </c>
      <c r="B67" s="47" t="s">
        <v>124</v>
      </c>
      <c r="C67" s="47">
        <v>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f>D67-E67-H67</f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</row>
    <row r="68" spans="1:15" s="178" customFormat="1" ht="15.75" customHeight="1">
      <c r="A68" s="151"/>
      <c r="B68" s="152" t="s">
        <v>117</v>
      </c>
      <c r="C68" s="126">
        <f aca="true" t="shared" si="9" ref="C68:K68">SUM(C66:C67)</f>
        <v>0</v>
      </c>
      <c r="D68" s="126">
        <f t="shared" si="9"/>
        <v>0</v>
      </c>
      <c r="E68" s="126">
        <f t="shared" si="9"/>
        <v>0</v>
      </c>
      <c r="F68" s="126">
        <f t="shared" si="9"/>
        <v>0</v>
      </c>
      <c r="G68" s="126">
        <f t="shared" si="9"/>
        <v>0</v>
      </c>
      <c r="H68" s="126">
        <f t="shared" si="9"/>
        <v>0</v>
      </c>
      <c r="I68" s="285">
        <f>C68-E68-H68</f>
        <v>0</v>
      </c>
      <c r="J68" s="126">
        <f t="shared" si="9"/>
        <v>0</v>
      </c>
      <c r="K68" s="126">
        <f t="shared" si="9"/>
        <v>0</v>
      </c>
      <c r="L68" s="126">
        <f>SUM(L66:L67)</f>
        <v>0</v>
      </c>
      <c r="M68" s="126">
        <f>SUM(M66:M67)</f>
        <v>0</v>
      </c>
      <c r="N68" s="126">
        <f>SUM(N66:N67)</f>
        <v>0</v>
      </c>
      <c r="O68" s="126">
        <f>SUM(O66:O67)</f>
        <v>0</v>
      </c>
    </row>
    <row r="69" spans="1:15" s="178" customFormat="1" ht="15.75" customHeight="1">
      <c r="A69" s="151"/>
      <c r="B69" s="152" t="s">
        <v>30</v>
      </c>
      <c r="C69" s="126">
        <f aca="true" t="shared" si="10" ref="C69:O69">+C48+C64+C68</f>
        <v>195</v>
      </c>
      <c r="D69" s="126">
        <f t="shared" si="10"/>
        <v>783</v>
      </c>
      <c r="E69" s="126">
        <f t="shared" si="10"/>
        <v>532</v>
      </c>
      <c r="F69" s="126">
        <f t="shared" si="10"/>
        <v>468</v>
      </c>
      <c r="G69" s="126">
        <f t="shared" si="10"/>
        <v>246</v>
      </c>
      <c r="H69" s="126">
        <f t="shared" si="10"/>
        <v>43</v>
      </c>
      <c r="I69" s="126">
        <f t="shared" si="10"/>
        <v>208</v>
      </c>
      <c r="J69" s="126">
        <f t="shared" si="10"/>
        <v>15907</v>
      </c>
      <c r="K69" s="126">
        <f t="shared" si="10"/>
        <v>4928</v>
      </c>
      <c r="L69" s="126">
        <f t="shared" si="10"/>
        <v>10027</v>
      </c>
      <c r="M69" s="126">
        <f t="shared" si="10"/>
        <v>2317</v>
      </c>
      <c r="N69" s="126">
        <f t="shared" si="10"/>
        <v>2550</v>
      </c>
      <c r="O69" s="126">
        <f t="shared" si="10"/>
        <v>558</v>
      </c>
    </row>
    <row r="71" ht="12.75">
      <c r="B71" s="82" t="s">
        <v>390</v>
      </c>
    </row>
    <row r="72" spans="2:6" ht="12.75">
      <c r="B72" s="18" t="s">
        <v>31</v>
      </c>
      <c r="C72" s="18"/>
      <c r="F72" s="18" t="s">
        <v>31</v>
      </c>
    </row>
  </sheetData>
  <sheetProtection/>
  <mergeCells count="8">
    <mergeCell ref="L5:M5"/>
    <mergeCell ref="L6:M6"/>
    <mergeCell ref="L53:M53"/>
    <mergeCell ref="L54:M54"/>
    <mergeCell ref="N5:O5"/>
    <mergeCell ref="N6:O6"/>
    <mergeCell ref="N53:O53"/>
    <mergeCell ref="N54:O54"/>
  </mergeCells>
  <printOptions gridLines="1" horizontalCentered="1"/>
  <pageMargins left="0.5" right="0.5" top="0.38" bottom="0.75" header="0.28" footer="0.5"/>
  <pageSetup blackAndWhite="1" horizontalDpi="300" verticalDpi="300" orientation="landscape" paperSize="9" scale="77" r:id="rId2"/>
  <rowBreaks count="1" manualBreakCount="1">
    <brk id="4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8"/>
  <sheetViews>
    <sheetView zoomScaleSheetLayoutView="100" zoomScalePageLayoutView="0" workbookViewId="0" topLeftCell="D1">
      <selection activeCell="M19" sqref="A1:IV16384"/>
    </sheetView>
  </sheetViews>
  <sheetFormatPr defaultColWidth="9.140625" defaultRowHeight="12.75"/>
  <cols>
    <col min="1" max="1" width="4.7109375" style="256" customWidth="1"/>
    <col min="2" max="2" width="24.00390625" style="256" customWidth="1"/>
    <col min="3" max="5" width="12.7109375" style="281" customWidth="1"/>
    <col min="6" max="6" width="13.421875" style="281" customWidth="1"/>
    <col min="7" max="9" width="12.7109375" style="281" customWidth="1"/>
    <col min="10" max="10" width="14.140625" style="281" customWidth="1"/>
    <col min="11" max="12" width="12.7109375" style="281" customWidth="1"/>
    <col min="13" max="14" width="10.57421875" style="256" bestFit="1" customWidth="1"/>
    <col min="15" max="16384" width="9.140625" style="256" customWidth="1"/>
  </cols>
  <sheetData>
    <row r="1" spans="3:8" ht="18" customHeight="1">
      <c r="C1" s="29"/>
      <c r="D1" s="29"/>
      <c r="E1" s="29"/>
      <c r="F1" s="29"/>
      <c r="G1" s="29"/>
      <c r="H1" s="29"/>
    </row>
    <row r="2" spans="4:12" ht="18" customHeight="1">
      <c r="D2" s="29"/>
      <c r="E2" s="29"/>
      <c r="F2" s="29"/>
      <c r="G2" s="29"/>
      <c r="K2" s="29"/>
      <c r="L2" s="29"/>
    </row>
    <row r="3" spans="4:12" ht="18" customHeight="1">
      <c r="D3" s="29"/>
      <c r="E3" s="29"/>
      <c r="F3" s="29"/>
      <c r="G3" s="29"/>
      <c r="K3" s="29"/>
      <c r="L3" s="29"/>
    </row>
    <row r="4" spans="1:12" ht="13.5" customHeight="1">
      <c r="A4" s="149"/>
      <c r="B4" s="150"/>
      <c r="C4" s="279"/>
      <c r="D4" s="344" t="s">
        <v>32</v>
      </c>
      <c r="E4" s="344"/>
      <c r="F4" s="345"/>
      <c r="G4" s="346" t="s">
        <v>33</v>
      </c>
      <c r="H4" s="344"/>
      <c r="I4" s="345"/>
      <c r="J4" s="346" t="s">
        <v>34</v>
      </c>
      <c r="K4" s="344"/>
      <c r="L4" s="345"/>
    </row>
    <row r="5" spans="1:12" ht="13.5" customHeight="1">
      <c r="A5" s="143" t="s">
        <v>248</v>
      </c>
      <c r="B5" s="143" t="s">
        <v>5</v>
      </c>
      <c r="C5" s="48" t="s">
        <v>35</v>
      </c>
      <c r="D5" s="102" t="s">
        <v>0</v>
      </c>
      <c r="E5" s="102" t="s">
        <v>36</v>
      </c>
      <c r="F5" s="102" t="s">
        <v>2</v>
      </c>
      <c r="G5" s="102" t="s">
        <v>0</v>
      </c>
      <c r="H5" s="102" t="s">
        <v>36</v>
      </c>
      <c r="I5" s="102" t="s">
        <v>2</v>
      </c>
      <c r="J5" s="102" t="s">
        <v>0</v>
      </c>
      <c r="K5" s="102" t="s">
        <v>36</v>
      </c>
      <c r="L5" s="102" t="s">
        <v>2</v>
      </c>
    </row>
    <row r="6" spans="1:14" ht="12.75" customHeight="1">
      <c r="A6" s="44">
        <v>1</v>
      </c>
      <c r="B6" s="47" t="s">
        <v>7</v>
      </c>
      <c r="C6" s="47">
        <f>'TABLE-1'!F7</f>
        <v>161</v>
      </c>
      <c r="D6" s="47">
        <v>90005</v>
      </c>
      <c r="E6" s="47">
        <v>65660</v>
      </c>
      <c r="F6" s="47">
        <v>287145</v>
      </c>
      <c r="G6" s="47">
        <v>59316</v>
      </c>
      <c r="H6" s="47">
        <v>35788</v>
      </c>
      <c r="I6" s="47">
        <v>127069</v>
      </c>
      <c r="J6" s="47">
        <f aca="true" t="shared" si="0" ref="J6:J23">(G6/D6)*100</f>
        <v>65.90300538858952</v>
      </c>
      <c r="K6" s="47">
        <f>(H6/E6)*100</f>
        <v>54.5050258909534</v>
      </c>
      <c r="L6" s="47">
        <f>(I6/F6)*100</f>
        <v>44.252555329189086</v>
      </c>
      <c r="M6" s="255"/>
      <c r="N6" s="255"/>
    </row>
    <row r="7" spans="1:14" ht="12.75" customHeight="1">
      <c r="A7" s="44">
        <v>2</v>
      </c>
      <c r="B7" s="47" t="s">
        <v>8</v>
      </c>
      <c r="C7" s="47">
        <f>'TABLE-1'!F8</f>
        <v>14</v>
      </c>
      <c r="D7" s="47">
        <v>0</v>
      </c>
      <c r="E7" s="47">
        <v>0</v>
      </c>
      <c r="F7" s="47">
        <v>42155</v>
      </c>
      <c r="G7" s="47">
        <v>0</v>
      </c>
      <c r="H7" s="47">
        <v>0</v>
      </c>
      <c r="I7" s="47">
        <v>10095</v>
      </c>
      <c r="J7" s="47">
        <v>0</v>
      </c>
      <c r="K7" s="47">
        <v>0</v>
      </c>
      <c r="L7" s="47">
        <f aca="true" t="shared" si="1" ref="L7:L25">(I7/F7)*100</f>
        <v>23.94733720792314</v>
      </c>
      <c r="M7" s="255"/>
      <c r="N7" s="255"/>
    </row>
    <row r="8" spans="1:14" ht="12.75" customHeight="1">
      <c r="A8" s="44">
        <v>3</v>
      </c>
      <c r="B8" s="47" t="s">
        <v>9</v>
      </c>
      <c r="C8" s="47">
        <f>'TABLE-1'!F9</f>
        <v>80</v>
      </c>
      <c r="D8" s="47">
        <v>24430</v>
      </c>
      <c r="E8" s="47">
        <v>60235</v>
      </c>
      <c r="F8" s="47">
        <v>339016</v>
      </c>
      <c r="G8" s="47">
        <v>13117</v>
      </c>
      <c r="H8" s="47">
        <v>21841</v>
      </c>
      <c r="I8" s="47">
        <v>184734</v>
      </c>
      <c r="J8" s="47">
        <f t="shared" si="0"/>
        <v>53.69218174375767</v>
      </c>
      <c r="K8" s="47">
        <f aca="true" t="shared" si="2" ref="K8:K23">(H8/E8)*100</f>
        <v>36.259649705320825</v>
      </c>
      <c r="L8" s="47">
        <f t="shared" si="1"/>
        <v>54.49123345210845</v>
      </c>
      <c r="M8" s="255"/>
      <c r="N8" s="255"/>
    </row>
    <row r="9" spans="1:14" ht="12.75" customHeight="1">
      <c r="A9" s="44">
        <v>4</v>
      </c>
      <c r="B9" s="47" t="s">
        <v>10</v>
      </c>
      <c r="C9" s="47">
        <f>'TABLE-1'!F10</f>
        <v>328</v>
      </c>
      <c r="D9" s="47">
        <v>181425</v>
      </c>
      <c r="E9" s="47">
        <v>132229</v>
      </c>
      <c r="F9" s="47">
        <v>415007</v>
      </c>
      <c r="G9" s="47">
        <v>201725</v>
      </c>
      <c r="H9" s="47">
        <v>149041</v>
      </c>
      <c r="I9" s="47">
        <v>240859</v>
      </c>
      <c r="J9" s="47">
        <f t="shared" si="0"/>
        <v>111.18919663772908</v>
      </c>
      <c r="K9" s="47">
        <f t="shared" si="2"/>
        <v>112.71430624144476</v>
      </c>
      <c r="L9" s="47">
        <f t="shared" si="1"/>
        <v>58.037334310023695</v>
      </c>
      <c r="M9" s="255"/>
      <c r="N9" s="255"/>
    </row>
    <row r="10" spans="1:14" ht="12.75" customHeight="1">
      <c r="A10" s="44">
        <v>5</v>
      </c>
      <c r="B10" s="47" t="s">
        <v>11</v>
      </c>
      <c r="C10" s="47">
        <f>'TABLE-1'!F11</f>
        <v>121</v>
      </c>
      <c r="D10" s="47">
        <v>77759</v>
      </c>
      <c r="E10" s="47">
        <v>37885</v>
      </c>
      <c r="F10" s="47">
        <v>90388</v>
      </c>
      <c r="G10" s="47">
        <v>40175</v>
      </c>
      <c r="H10" s="47">
        <v>16438</v>
      </c>
      <c r="I10" s="47">
        <v>40825</v>
      </c>
      <c r="J10" s="47">
        <f t="shared" si="0"/>
        <v>51.6660450880284</v>
      </c>
      <c r="K10" s="47">
        <f t="shared" si="2"/>
        <v>43.38920417051604</v>
      </c>
      <c r="L10" s="47">
        <f t="shared" si="1"/>
        <v>45.16639376908439</v>
      </c>
      <c r="M10" s="255"/>
      <c r="N10" s="255"/>
    </row>
    <row r="11" spans="1:14" ht="12.75" customHeight="1">
      <c r="A11" s="44">
        <v>6</v>
      </c>
      <c r="B11" s="47" t="s">
        <v>12</v>
      </c>
      <c r="C11" s="47">
        <f>'TABLE-1'!F12</f>
        <v>56</v>
      </c>
      <c r="D11" s="47">
        <v>10283</v>
      </c>
      <c r="E11" s="47">
        <v>14790</v>
      </c>
      <c r="F11" s="47">
        <v>179412</v>
      </c>
      <c r="G11" s="47">
        <v>7026</v>
      </c>
      <c r="H11" s="47">
        <v>7856</v>
      </c>
      <c r="I11" s="47">
        <v>84558</v>
      </c>
      <c r="J11" s="47">
        <f t="shared" si="0"/>
        <v>68.32636390158514</v>
      </c>
      <c r="K11" s="47">
        <f t="shared" si="2"/>
        <v>53.116970926301555</v>
      </c>
      <c r="L11" s="47">
        <f t="shared" si="1"/>
        <v>47.13062671393218</v>
      </c>
      <c r="M11" s="255"/>
      <c r="N11" s="255"/>
    </row>
    <row r="12" spans="1:14" ht="12.75" customHeight="1">
      <c r="A12" s="44">
        <v>7</v>
      </c>
      <c r="B12" s="47" t="s">
        <v>13</v>
      </c>
      <c r="C12" s="47">
        <f>'TABLE-1'!F13</f>
        <v>376</v>
      </c>
      <c r="D12" s="47">
        <v>232860</v>
      </c>
      <c r="E12" s="47">
        <v>249567</v>
      </c>
      <c r="F12" s="47">
        <v>539828</v>
      </c>
      <c r="G12" s="47">
        <v>131993</v>
      </c>
      <c r="H12" s="47">
        <v>151867</v>
      </c>
      <c r="I12" s="47">
        <v>298208</v>
      </c>
      <c r="J12" s="47">
        <f t="shared" si="0"/>
        <v>56.6834149274242</v>
      </c>
      <c r="K12" s="47">
        <f t="shared" si="2"/>
        <v>60.85219600347802</v>
      </c>
      <c r="L12" s="47">
        <f t="shared" si="1"/>
        <v>55.241299080447845</v>
      </c>
      <c r="M12" s="255"/>
      <c r="N12" s="255"/>
    </row>
    <row r="13" spans="1:14" ht="12.75" customHeight="1">
      <c r="A13" s="44">
        <v>8</v>
      </c>
      <c r="B13" s="47" t="s">
        <v>154</v>
      </c>
      <c r="C13" s="47">
        <f>'TABLE-1'!F14</f>
        <v>22</v>
      </c>
      <c r="D13" s="47">
        <v>0</v>
      </c>
      <c r="E13" s="47">
        <v>1246</v>
      </c>
      <c r="F13" s="47">
        <v>59545</v>
      </c>
      <c r="G13" s="47">
        <v>0</v>
      </c>
      <c r="H13" s="47">
        <v>237</v>
      </c>
      <c r="I13" s="47">
        <v>92965</v>
      </c>
      <c r="J13" s="47">
        <v>0</v>
      </c>
      <c r="K13" s="47">
        <f t="shared" si="2"/>
        <v>19.020866773675763</v>
      </c>
      <c r="L13" s="47">
        <f t="shared" si="1"/>
        <v>156.12561927953647</v>
      </c>
      <c r="M13" s="255"/>
      <c r="N13" s="255"/>
    </row>
    <row r="14" spans="1:14" ht="12.75" customHeight="1">
      <c r="A14" s="44">
        <v>9</v>
      </c>
      <c r="B14" s="47" t="s">
        <v>14</v>
      </c>
      <c r="C14" s="47">
        <f>'TABLE-1'!F15</f>
        <v>43</v>
      </c>
      <c r="D14" s="47">
        <v>5489</v>
      </c>
      <c r="E14" s="47">
        <v>10746</v>
      </c>
      <c r="F14" s="47">
        <v>146793</v>
      </c>
      <c r="G14" s="47">
        <v>2404</v>
      </c>
      <c r="H14" s="47">
        <v>3468</v>
      </c>
      <c r="I14" s="47">
        <v>117179</v>
      </c>
      <c r="J14" s="47">
        <f t="shared" si="0"/>
        <v>43.7966842776462</v>
      </c>
      <c r="K14" s="47">
        <f t="shared" si="2"/>
        <v>32.27247347850363</v>
      </c>
      <c r="L14" s="47">
        <f t="shared" si="1"/>
        <v>79.82601350200622</v>
      </c>
      <c r="M14" s="255"/>
      <c r="N14" s="255"/>
    </row>
    <row r="15" spans="1:14" ht="12.75" customHeight="1">
      <c r="A15" s="44">
        <v>10</v>
      </c>
      <c r="B15" s="47" t="s">
        <v>218</v>
      </c>
      <c r="C15" s="47">
        <f>'TABLE-1'!F16</f>
        <v>29</v>
      </c>
      <c r="D15" s="47">
        <v>0</v>
      </c>
      <c r="E15" s="47">
        <v>3127</v>
      </c>
      <c r="F15" s="47">
        <v>370300</v>
      </c>
      <c r="G15" s="47">
        <v>0</v>
      </c>
      <c r="H15" s="47">
        <v>2936</v>
      </c>
      <c r="I15" s="47">
        <v>191776</v>
      </c>
      <c r="J15" s="47">
        <v>0</v>
      </c>
      <c r="K15" s="47">
        <f>(H15/E15)*100</f>
        <v>93.891909178126</v>
      </c>
      <c r="L15" s="47">
        <f>(I15/F15)*100</f>
        <v>51.7893599783959</v>
      </c>
      <c r="M15" s="255"/>
      <c r="N15" s="255"/>
    </row>
    <row r="16" spans="1:14" ht="12.75" customHeight="1">
      <c r="A16" s="44">
        <v>11</v>
      </c>
      <c r="B16" s="47" t="s">
        <v>15</v>
      </c>
      <c r="C16" s="47">
        <f>'TABLE-1'!F17</f>
        <v>17</v>
      </c>
      <c r="D16" s="47">
        <v>0</v>
      </c>
      <c r="E16" s="47">
        <v>812</v>
      </c>
      <c r="F16" s="47">
        <v>30751</v>
      </c>
      <c r="G16" s="47">
        <v>0</v>
      </c>
      <c r="H16" s="47">
        <v>1223</v>
      </c>
      <c r="I16" s="47">
        <v>7354</v>
      </c>
      <c r="J16" s="47">
        <v>0</v>
      </c>
      <c r="K16" s="47">
        <f t="shared" si="2"/>
        <v>150.615763546798</v>
      </c>
      <c r="L16" s="47">
        <f t="shared" si="1"/>
        <v>23.914669441644172</v>
      </c>
      <c r="M16" s="255"/>
      <c r="N16" s="255"/>
    </row>
    <row r="17" spans="1:14" ht="12.75" customHeight="1">
      <c r="A17" s="44">
        <v>12</v>
      </c>
      <c r="B17" s="47" t="s">
        <v>16</v>
      </c>
      <c r="C17" s="47">
        <f>'TABLE-1'!F18</f>
        <v>19</v>
      </c>
      <c r="D17" s="47">
        <v>782</v>
      </c>
      <c r="E17" s="47">
        <v>0</v>
      </c>
      <c r="F17" s="47">
        <v>50503</v>
      </c>
      <c r="G17" s="47">
        <v>160</v>
      </c>
      <c r="H17" s="47">
        <v>0</v>
      </c>
      <c r="I17" s="47">
        <v>16299</v>
      </c>
      <c r="J17" s="47">
        <f t="shared" si="0"/>
        <v>20.460358056265985</v>
      </c>
      <c r="K17" s="47">
        <v>0</v>
      </c>
      <c r="L17" s="47">
        <f t="shared" si="1"/>
        <v>32.273330297210066</v>
      </c>
      <c r="M17" s="255"/>
      <c r="N17" s="255"/>
    </row>
    <row r="18" spans="1:14" ht="12.75" customHeight="1">
      <c r="A18" s="44">
        <v>13</v>
      </c>
      <c r="B18" s="47" t="s">
        <v>252</v>
      </c>
      <c r="C18" s="47">
        <f>'TABLE-1'!F19</f>
        <v>48</v>
      </c>
      <c r="D18" s="47">
        <v>0</v>
      </c>
      <c r="E18" s="47">
        <v>25371</v>
      </c>
      <c r="F18" s="47">
        <v>259752</v>
      </c>
      <c r="G18" s="47">
        <v>0</v>
      </c>
      <c r="H18" s="47">
        <v>14246</v>
      </c>
      <c r="I18" s="47">
        <v>90426</v>
      </c>
      <c r="J18" s="47">
        <v>0</v>
      </c>
      <c r="K18" s="47">
        <f t="shared" si="2"/>
        <v>56.15072326672185</v>
      </c>
      <c r="L18" s="47">
        <f t="shared" si="1"/>
        <v>34.8124364778712</v>
      </c>
      <c r="M18" s="255"/>
      <c r="N18" s="255"/>
    </row>
    <row r="19" spans="1:14" ht="12.75" customHeight="1">
      <c r="A19" s="44">
        <v>14</v>
      </c>
      <c r="B19" s="47" t="s">
        <v>155</v>
      </c>
      <c r="C19" s="47">
        <f>'TABLE-1'!F20</f>
        <v>26</v>
      </c>
      <c r="D19" s="47">
        <v>4857</v>
      </c>
      <c r="E19" s="47">
        <v>17983</v>
      </c>
      <c r="F19" s="47">
        <v>42865</v>
      </c>
      <c r="G19" s="47">
        <v>2697</v>
      </c>
      <c r="H19" s="47">
        <v>6772</v>
      </c>
      <c r="I19" s="47">
        <v>26369</v>
      </c>
      <c r="J19" s="47">
        <f t="shared" si="0"/>
        <v>55.52810376775788</v>
      </c>
      <c r="K19" s="47">
        <f t="shared" si="2"/>
        <v>37.65778791080464</v>
      </c>
      <c r="L19" s="47">
        <f t="shared" si="1"/>
        <v>61.51638866207861</v>
      </c>
      <c r="M19" s="255"/>
      <c r="N19" s="255"/>
    </row>
    <row r="20" spans="1:14" ht="12.75" customHeight="1">
      <c r="A20" s="44">
        <v>15</v>
      </c>
      <c r="B20" s="47" t="s">
        <v>72</v>
      </c>
      <c r="C20" s="47">
        <f>'TABLE-1'!F21</f>
        <v>198</v>
      </c>
      <c r="D20" s="47">
        <v>62127</v>
      </c>
      <c r="E20" s="47">
        <v>165475</v>
      </c>
      <c r="F20" s="47">
        <v>546357</v>
      </c>
      <c r="G20" s="47">
        <v>56693</v>
      </c>
      <c r="H20" s="47">
        <v>63379</v>
      </c>
      <c r="I20" s="47">
        <v>350571</v>
      </c>
      <c r="J20" s="47">
        <f t="shared" si="0"/>
        <v>91.25340029294831</v>
      </c>
      <c r="K20" s="47">
        <f t="shared" si="2"/>
        <v>38.30125396585587</v>
      </c>
      <c r="L20" s="47">
        <f t="shared" si="1"/>
        <v>64.16518869530363</v>
      </c>
      <c r="M20" s="255"/>
      <c r="N20" s="255"/>
    </row>
    <row r="21" spans="1:14" ht="12.75" customHeight="1">
      <c r="A21" s="44">
        <v>16</v>
      </c>
      <c r="B21" s="47" t="s">
        <v>99</v>
      </c>
      <c r="C21" s="47">
        <f>'TABLE-1'!F22</f>
        <v>49</v>
      </c>
      <c r="D21" s="47">
        <v>8465</v>
      </c>
      <c r="E21" s="47">
        <v>12127</v>
      </c>
      <c r="F21" s="47">
        <v>107347</v>
      </c>
      <c r="G21" s="47">
        <v>6411</v>
      </c>
      <c r="H21" s="47">
        <v>4142</v>
      </c>
      <c r="I21" s="47">
        <v>30927</v>
      </c>
      <c r="J21" s="47">
        <f t="shared" si="0"/>
        <v>75.73538098050797</v>
      </c>
      <c r="K21" s="47">
        <f t="shared" si="2"/>
        <v>34.155190896346994</v>
      </c>
      <c r="L21" s="47">
        <f t="shared" si="1"/>
        <v>28.810306762182453</v>
      </c>
      <c r="M21" s="255"/>
      <c r="N21" s="255"/>
    </row>
    <row r="22" spans="1:14" ht="12.75" customHeight="1">
      <c r="A22" s="44">
        <v>17</v>
      </c>
      <c r="B22" s="47" t="s">
        <v>20</v>
      </c>
      <c r="C22" s="47">
        <f>'TABLE-1'!F23</f>
        <v>114</v>
      </c>
      <c r="D22" s="47">
        <v>28706</v>
      </c>
      <c r="E22" s="47">
        <v>139675</v>
      </c>
      <c r="F22" s="47">
        <v>225512</v>
      </c>
      <c r="G22" s="47">
        <v>33124</v>
      </c>
      <c r="H22" s="47">
        <v>24390</v>
      </c>
      <c r="I22" s="47">
        <v>167227</v>
      </c>
      <c r="J22" s="47">
        <f t="shared" si="0"/>
        <v>115.39051069462829</v>
      </c>
      <c r="K22" s="47">
        <f t="shared" si="2"/>
        <v>17.461965276534812</v>
      </c>
      <c r="L22" s="47">
        <f t="shared" si="1"/>
        <v>74.15436872538935</v>
      </c>
      <c r="M22" s="255"/>
      <c r="N22" s="255"/>
    </row>
    <row r="23" spans="1:14" ht="12.75" customHeight="1">
      <c r="A23" s="44">
        <v>18</v>
      </c>
      <c r="B23" s="47" t="s">
        <v>21</v>
      </c>
      <c r="C23" s="47">
        <f>'TABLE-1'!F24</f>
        <v>207</v>
      </c>
      <c r="D23" s="47">
        <v>205728</v>
      </c>
      <c r="E23" s="47">
        <v>101987</v>
      </c>
      <c r="F23" s="47">
        <v>480923</v>
      </c>
      <c r="G23" s="47">
        <v>48439</v>
      </c>
      <c r="H23" s="47">
        <v>49852</v>
      </c>
      <c r="I23" s="47">
        <v>143335</v>
      </c>
      <c r="J23" s="47">
        <f t="shared" si="0"/>
        <v>23.54516643334889</v>
      </c>
      <c r="K23" s="47">
        <f t="shared" si="2"/>
        <v>48.880739702118895</v>
      </c>
      <c r="L23" s="47">
        <f t="shared" si="1"/>
        <v>29.804147441482314</v>
      </c>
      <c r="M23" s="255"/>
      <c r="N23" s="255"/>
    </row>
    <row r="24" spans="1:14" ht="12.75" customHeight="1">
      <c r="A24" s="44">
        <v>19</v>
      </c>
      <c r="B24" s="47" t="s">
        <v>19</v>
      </c>
      <c r="C24" s="47">
        <f>'TABLE-1'!F25</f>
        <v>10</v>
      </c>
      <c r="D24" s="47">
        <v>0</v>
      </c>
      <c r="E24" s="47">
        <v>520</v>
      </c>
      <c r="F24" s="47">
        <v>8654</v>
      </c>
      <c r="G24" s="47">
        <v>0</v>
      </c>
      <c r="H24" s="47">
        <v>135</v>
      </c>
      <c r="I24" s="47">
        <v>8650</v>
      </c>
      <c r="J24" s="47">
        <v>0</v>
      </c>
      <c r="K24" s="47">
        <v>0</v>
      </c>
      <c r="L24" s="47">
        <f t="shared" si="1"/>
        <v>99.95377859949156</v>
      </c>
      <c r="M24" s="255"/>
      <c r="N24" s="255"/>
    </row>
    <row r="25" spans="1:14" ht="12.75" customHeight="1">
      <c r="A25" s="44">
        <v>20</v>
      </c>
      <c r="B25" s="47" t="s">
        <v>118</v>
      </c>
      <c r="C25" s="47">
        <f>'TABLE-1'!F26</f>
        <v>13</v>
      </c>
      <c r="D25" s="47">
        <v>0</v>
      </c>
      <c r="E25" s="47">
        <v>0</v>
      </c>
      <c r="F25" s="47">
        <v>47643</v>
      </c>
      <c r="G25" s="47">
        <v>0</v>
      </c>
      <c r="H25" s="47">
        <v>0</v>
      </c>
      <c r="I25" s="47">
        <v>13834</v>
      </c>
      <c r="J25" s="47">
        <v>0</v>
      </c>
      <c r="K25" s="47">
        <v>0</v>
      </c>
      <c r="L25" s="47">
        <f t="shared" si="1"/>
        <v>29.036794492370337</v>
      </c>
      <c r="M25" s="255"/>
      <c r="N25" s="255"/>
    </row>
    <row r="26" spans="1:14" s="224" customFormat="1" ht="12.75" customHeight="1">
      <c r="A26" s="151"/>
      <c r="B26" s="48" t="s">
        <v>210</v>
      </c>
      <c r="C26" s="48">
        <f aca="true" t="shared" si="3" ref="C26:I26">SUM(C6:C25)</f>
        <v>1931</v>
      </c>
      <c r="D26" s="48">
        <f t="shared" si="3"/>
        <v>932916</v>
      </c>
      <c r="E26" s="48">
        <f t="shared" si="3"/>
        <v>1039435</v>
      </c>
      <c r="F26" s="48">
        <f t="shared" si="3"/>
        <v>4269896</v>
      </c>
      <c r="G26" s="48">
        <f t="shared" si="3"/>
        <v>603280</v>
      </c>
      <c r="H26" s="48">
        <f t="shared" si="3"/>
        <v>553611</v>
      </c>
      <c r="I26" s="48">
        <f t="shared" si="3"/>
        <v>2243260</v>
      </c>
      <c r="J26" s="48">
        <f>(G26/D26)*100</f>
        <v>64.666057822998</v>
      </c>
      <c r="K26" s="48">
        <f>(H26/E26)*100</f>
        <v>53.26076185620072</v>
      </c>
      <c r="L26" s="48">
        <f>(I26/F26)*100</f>
        <v>52.536642578648284</v>
      </c>
      <c r="M26" s="27"/>
      <c r="N26" s="27"/>
    </row>
    <row r="27" spans="1:14" ht="12.75" customHeight="1">
      <c r="A27" s="44">
        <v>21</v>
      </c>
      <c r="B27" s="47" t="s">
        <v>23</v>
      </c>
      <c r="C27" s="47">
        <f>'TABLE-1'!F28</f>
        <v>4</v>
      </c>
      <c r="D27" s="47">
        <v>0</v>
      </c>
      <c r="E27" s="47">
        <v>0</v>
      </c>
      <c r="F27" s="47">
        <v>14931</v>
      </c>
      <c r="G27" s="47">
        <v>0</v>
      </c>
      <c r="H27" s="47">
        <v>0</v>
      </c>
      <c r="I27" s="47">
        <v>21478</v>
      </c>
      <c r="J27" s="47">
        <v>0</v>
      </c>
      <c r="K27" s="47">
        <v>0</v>
      </c>
      <c r="L27" s="47">
        <f aca="true" t="shared" si="4" ref="L27:L33">(I27/F27)*100</f>
        <v>143.84836916482487</v>
      </c>
      <c r="M27" s="255"/>
      <c r="N27" s="255"/>
    </row>
    <row r="28" spans="1:14" ht="12.75" customHeight="1">
      <c r="A28" s="44">
        <v>22</v>
      </c>
      <c r="B28" s="47" t="s">
        <v>245</v>
      </c>
      <c r="C28" s="47">
        <f>'TABLE-1'!F29</f>
        <v>2</v>
      </c>
      <c r="D28" s="47">
        <v>0</v>
      </c>
      <c r="E28" s="47">
        <v>0</v>
      </c>
      <c r="F28" s="47">
        <v>10381</v>
      </c>
      <c r="G28" s="47">
        <v>0</v>
      </c>
      <c r="H28" s="47">
        <v>0</v>
      </c>
      <c r="I28" s="47">
        <v>62465</v>
      </c>
      <c r="J28" s="47">
        <v>0</v>
      </c>
      <c r="K28" s="47">
        <v>0</v>
      </c>
      <c r="L28" s="47">
        <f t="shared" si="4"/>
        <v>601.7243040169541</v>
      </c>
      <c r="M28" s="255"/>
      <c r="N28" s="255"/>
    </row>
    <row r="29" spans="1:14" ht="12.75" customHeight="1">
      <c r="A29" s="44">
        <v>23</v>
      </c>
      <c r="B29" s="47" t="s">
        <v>160</v>
      </c>
      <c r="C29" s="47">
        <f>'TABLE-1'!F30</f>
        <v>6</v>
      </c>
      <c r="D29" s="47">
        <v>0</v>
      </c>
      <c r="E29" s="47">
        <v>0</v>
      </c>
      <c r="F29" s="47">
        <v>16989</v>
      </c>
      <c r="G29" s="47">
        <v>0</v>
      </c>
      <c r="H29" s="47">
        <v>0</v>
      </c>
      <c r="I29" s="47">
        <v>42387</v>
      </c>
      <c r="J29" s="47">
        <v>0</v>
      </c>
      <c r="K29" s="47">
        <v>0</v>
      </c>
      <c r="L29" s="47">
        <v>254</v>
      </c>
      <c r="M29" s="255"/>
      <c r="N29" s="255"/>
    </row>
    <row r="30" spans="1:14" ht="12.75" customHeight="1">
      <c r="A30" s="44">
        <v>24</v>
      </c>
      <c r="B30" s="47" t="s">
        <v>22</v>
      </c>
      <c r="C30" s="47">
        <f>'TABLE-1'!F31</f>
        <v>2</v>
      </c>
      <c r="D30" s="47">
        <v>0</v>
      </c>
      <c r="E30" s="47">
        <v>0</v>
      </c>
      <c r="F30" s="47">
        <v>21655</v>
      </c>
      <c r="G30" s="47">
        <v>0</v>
      </c>
      <c r="H30" s="47">
        <v>0</v>
      </c>
      <c r="I30" s="47">
        <v>121596</v>
      </c>
      <c r="J30" s="47">
        <v>0</v>
      </c>
      <c r="K30" s="47">
        <v>0</v>
      </c>
      <c r="L30" s="47">
        <f t="shared" si="4"/>
        <v>561.5146617409374</v>
      </c>
      <c r="M30" s="255"/>
      <c r="N30" s="255"/>
    </row>
    <row r="31" spans="1:14" ht="12.75" customHeight="1">
      <c r="A31" s="44">
        <v>25</v>
      </c>
      <c r="B31" s="47" t="s">
        <v>133</v>
      </c>
      <c r="C31" s="47">
        <f>'TABLE-1'!F32</f>
        <v>8</v>
      </c>
      <c r="D31" s="47">
        <v>0</v>
      </c>
      <c r="E31" s="47">
        <v>5935</v>
      </c>
      <c r="F31" s="47">
        <v>31474</v>
      </c>
      <c r="G31" s="47">
        <v>0</v>
      </c>
      <c r="H31" s="47">
        <v>1196</v>
      </c>
      <c r="I31" s="47">
        <v>49036</v>
      </c>
      <c r="J31" s="47">
        <v>0</v>
      </c>
      <c r="K31" s="47">
        <f>(H31/E31)*100</f>
        <v>20.151642796967145</v>
      </c>
      <c r="L31" s="47">
        <f t="shared" si="4"/>
        <v>155.7984368049819</v>
      </c>
      <c r="M31" s="255"/>
      <c r="N31" s="255"/>
    </row>
    <row r="32" spans="1:14" ht="12.75" customHeight="1">
      <c r="A32" s="44">
        <v>26</v>
      </c>
      <c r="B32" s="47" t="s">
        <v>18</v>
      </c>
      <c r="C32" s="47">
        <f>'TABLE-1'!F33</f>
        <v>1005</v>
      </c>
      <c r="D32" s="47">
        <v>386171</v>
      </c>
      <c r="E32" s="47">
        <v>1340997</v>
      </c>
      <c r="F32" s="47">
        <v>3180611</v>
      </c>
      <c r="G32" s="47">
        <v>317175</v>
      </c>
      <c r="H32" s="47">
        <v>732603</v>
      </c>
      <c r="I32" s="47">
        <v>1625934</v>
      </c>
      <c r="J32" s="47">
        <f>(G32/D32)*100</f>
        <v>82.13330364009727</v>
      </c>
      <c r="K32" s="47">
        <f>(H32/E32)*100</f>
        <v>54.63121841435887</v>
      </c>
      <c r="L32" s="47">
        <f t="shared" si="4"/>
        <v>51.12017785262014</v>
      </c>
      <c r="M32" s="255"/>
      <c r="N32" s="255"/>
    </row>
    <row r="33" spans="1:14" s="224" customFormat="1" ht="12.75" customHeight="1">
      <c r="A33" s="151"/>
      <c r="B33" s="48" t="s">
        <v>212</v>
      </c>
      <c r="C33" s="48">
        <f aca="true" t="shared" si="5" ref="C33:I33">SUM(C27:C32)</f>
        <v>1027</v>
      </c>
      <c r="D33" s="48">
        <f t="shared" si="5"/>
        <v>386171</v>
      </c>
      <c r="E33" s="48">
        <f t="shared" si="5"/>
        <v>1346932</v>
      </c>
      <c r="F33" s="48">
        <f t="shared" si="5"/>
        <v>3276041</v>
      </c>
      <c r="G33" s="48">
        <f t="shared" si="5"/>
        <v>317175</v>
      </c>
      <c r="H33" s="48">
        <f t="shared" si="5"/>
        <v>733799</v>
      </c>
      <c r="I33" s="48">
        <f t="shared" si="5"/>
        <v>1922896</v>
      </c>
      <c r="J33" s="48">
        <f>(G33/D33)*100</f>
        <v>82.13330364009727</v>
      </c>
      <c r="K33" s="48">
        <f>(H33/E33)*100</f>
        <v>54.47929071400783</v>
      </c>
      <c r="L33" s="48">
        <f t="shared" si="4"/>
        <v>58.6957245040584</v>
      </c>
      <c r="M33" s="27"/>
      <c r="N33" s="27"/>
    </row>
    <row r="34" spans="1:14" ht="12.75" customHeight="1">
      <c r="A34" s="44">
        <v>27</v>
      </c>
      <c r="B34" s="47" t="s">
        <v>214</v>
      </c>
      <c r="C34" s="47">
        <f>'TABLE-1'!F35</f>
        <v>55</v>
      </c>
      <c r="D34" s="47">
        <v>1236</v>
      </c>
      <c r="E34" s="47">
        <v>13995</v>
      </c>
      <c r="F34" s="47">
        <v>203636</v>
      </c>
      <c r="G34" s="47">
        <v>718</v>
      </c>
      <c r="H34" s="47">
        <v>10702</v>
      </c>
      <c r="I34" s="47">
        <v>289020</v>
      </c>
      <c r="J34" s="47">
        <f>(G34/D34)*100</f>
        <v>58.090614886731395</v>
      </c>
      <c r="K34" s="47">
        <f>(H34/E34)*100</f>
        <v>76.47016791711326</v>
      </c>
      <c r="L34" s="47">
        <f aca="true" t="shared" si="6" ref="L34:L44">(I34/F34)*100</f>
        <v>141.92971773163882</v>
      </c>
      <c r="M34" s="255"/>
      <c r="N34" s="255"/>
    </row>
    <row r="35" spans="1:14" ht="12.75" customHeight="1">
      <c r="A35" s="44">
        <v>28</v>
      </c>
      <c r="B35" s="47" t="s">
        <v>205</v>
      </c>
      <c r="C35" s="47">
        <f>'TABLE-1'!F36</f>
        <v>98</v>
      </c>
      <c r="D35" s="47">
        <v>0</v>
      </c>
      <c r="E35" s="47">
        <v>16208</v>
      </c>
      <c r="F35" s="47">
        <v>160120</v>
      </c>
      <c r="G35" s="47">
        <v>0</v>
      </c>
      <c r="H35" s="47">
        <v>0</v>
      </c>
      <c r="I35" s="47">
        <v>255249</v>
      </c>
      <c r="J35" s="47">
        <v>0</v>
      </c>
      <c r="K35" s="47">
        <f>(H35/E35)*100</f>
        <v>0</v>
      </c>
      <c r="L35" s="47">
        <f t="shared" si="6"/>
        <v>159.41106669997504</v>
      </c>
      <c r="M35" s="255"/>
      <c r="N35" s="255"/>
    </row>
    <row r="36" spans="1:14" ht="12.75" customHeight="1">
      <c r="A36" s="44">
        <v>29</v>
      </c>
      <c r="B36" s="47" t="s">
        <v>206</v>
      </c>
      <c r="C36" s="47">
        <f>'TABLE-1'!F37</f>
        <v>8</v>
      </c>
      <c r="D36" s="47">
        <v>0</v>
      </c>
      <c r="E36" s="47">
        <v>55</v>
      </c>
      <c r="F36" s="47">
        <v>67320</v>
      </c>
      <c r="G36" s="47">
        <v>0</v>
      </c>
      <c r="H36" s="47">
        <v>0</v>
      </c>
      <c r="I36" s="47">
        <v>64998</v>
      </c>
      <c r="J36" s="47">
        <v>0</v>
      </c>
      <c r="K36" s="47">
        <v>0</v>
      </c>
      <c r="L36" s="47">
        <f t="shared" si="6"/>
        <v>96.55080213903743</v>
      </c>
      <c r="M36" s="255"/>
      <c r="N36" s="255"/>
    </row>
    <row r="37" spans="1:14" ht="12.75" customHeight="1">
      <c r="A37" s="44">
        <v>30</v>
      </c>
      <c r="B37" s="47" t="s">
        <v>234</v>
      </c>
      <c r="C37" s="47">
        <f>'TABLE-1'!F38</f>
        <v>2</v>
      </c>
      <c r="D37" s="47">
        <v>0</v>
      </c>
      <c r="E37" s="47">
        <v>0</v>
      </c>
      <c r="F37" s="47">
        <v>3325</v>
      </c>
      <c r="G37" s="47">
        <v>0</v>
      </c>
      <c r="H37" s="47">
        <v>0</v>
      </c>
      <c r="I37" s="47">
        <v>11580</v>
      </c>
      <c r="J37" s="47">
        <v>0</v>
      </c>
      <c r="K37" s="47">
        <v>0</v>
      </c>
      <c r="L37" s="47">
        <f t="shared" si="6"/>
        <v>348.2706766917293</v>
      </c>
      <c r="M37" s="255"/>
      <c r="N37" s="255"/>
    </row>
    <row r="38" spans="1:14" ht="12.75" customHeight="1">
      <c r="A38" s="44">
        <v>31</v>
      </c>
      <c r="B38" s="89" t="s">
        <v>328</v>
      </c>
      <c r="C38" s="47">
        <f>'TABLE-1'!F39</f>
        <v>3</v>
      </c>
      <c r="D38" s="47">
        <v>0</v>
      </c>
      <c r="E38" s="47">
        <v>0</v>
      </c>
      <c r="F38" s="47">
        <v>2751</v>
      </c>
      <c r="G38" s="47">
        <v>0</v>
      </c>
      <c r="H38" s="47">
        <v>0</v>
      </c>
      <c r="I38" s="47">
        <v>7644</v>
      </c>
      <c r="J38" s="47">
        <v>0</v>
      </c>
      <c r="K38" s="47">
        <v>0</v>
      </c>
      <c r="L38" s="47">
        <f>(I38/F38)*100</f>
        <v>277.86259541984737</v>
      </c>
      <c r="M38" s="255"/>
      <c r="N38" s="255"/>
    </row>
    <row r="39" spans="1:14" ht="12.75" customHeight="1">
      <c r="A39" s="44">
        <v>32</v>
      </c>
      <c r="B39" s="47" t="s">
        <v>224</v>
      </c>
      <c r="C39" s="47">
        <f>'TABLE-1'!F40</f>
        <v>1</v>
      </c>
      <c r="D39" s="47">
        <v>0</v>
      </c>
      <c r="E39" s="47">
        <v>0</v>
      </c>
      <c r="F39" s="47">
        <v>1450</v>
      </c>
      <c r="G39" s="47">
        <v>0</v>
      </c>
      <c r="H39" s="47">
        <v>0</v>
      </c>
      <c r="I39" s="47">
        <v>945</v>
      </c>
      <c r="J39" s="47">
        <v>0</v>
      </c>
      <c r="K39" s="47">
        <v>0</v>
      </c>
      <c r="L39" s="47">
        <f t="shared" si="6"/>
        <v>65.17241379310344</v>
      </c>
      <c r="M39" s="255"/>
      <c r="N39" s="255"/>
    </row>
    <row r="40" spans="1:14" ht="12.75" customHeight="1">
      <c r="A40" s="44">
        <v>33</v>
      </c>
      <c r="B40" s="47" t="s">
        <v>236</v>
      </c>
      <c r="C40" s="47">
        <f>'TABLE-1'!F41</f>
        <v>3</v>
      </c>
      <c r="D40" s="47">
        <v>0</v>
      </c>
      <c r="E40" s="47">
        <v>0</v>
      </c>
      <c r="F40" s="47">
        <v>17120</v>
      </c>
      <c r="G40" s="47">
        <v>0</v>
      </c>
      <c r="H40" s="47">
        <v>0</v>
      </c>
      <c r="I40" s="47">
        <v>9835</v>
      </c>
      <c r="J40" s="47">
        <v>0</v>
      </c>
      <c r="K40" s="47">
        <v>0</v>
      </c>
      <c r="L40" s="47">
        <f t="shared" si="6"/>
        <v>57.447429906542055</v>
      </c>
      <c r="M40" s="255"/>
      <c r="N40" s="255"/>
    </row>
    <row r="41" spans="1:14" ht="12.75" customHeight="1">
      <c r="A41" s="44">
        <v>34</v>
      </c>
      <c r="B41" s="47" t="s">
        <v>24</v>
      </c>
      <c r="C41" s="47">
        <f>'TABLE-1'!F42</f>
        <v>2</v>
      </c>
      <c r="D41" s="47">
        <v>0</v>
      </c>
      <c r="E41" s="47">
        <v>0</v>
      </c>
      <c r="F41" s="47">
        <v>25758</v>
      </c>
      <c r="G41" s="47">
        <v>0</v>
      </c>
      <c r="H41" s="47">
        <v>0</v>
      </c>
      <c r="I41" s="47">
        <v>3611</v>
      </c>
      <c r="J41" s="47">
        <v>0</v>
      </c>
      <c r="K41" s="47">
        <v>0</v>
      </c>
      <c r="L41" s="47">
        <f t="shared" si="6"/>
        <v>14.018945570308253</v>
      </c>
      <c r="M41" s="255"/>
      <c r="N41" s="255"/>
    </row>
    <row r="42" spans="1:14" ht="12.75" customHeight="1">
      <c r="A42" s="44">
        <v>35</v>
      </c>
      <c r="B42" s="47" t="s">
        <v>209</v>
      </c>
      <c r="C42" s="47">
        <f>'TABLE-1'!F43</f>
        <v>3</v>
      </c>
      <c r="D42" s="47">
        <v>0</v>
      </c>
      <c r="E42" s="47">
        <v>0</v>
      </c>
      <c r="F42" s="47">
        <v>6705</v>
      </c>
      <c r="G42" s="47">
        <v>0</v>
      </c>
      <c r="H42" s="47">
        <v>0</v>
      </c>
      <c r="I42" s="47">
        <v>8113</v>
      </c>
      <c r="J42" s="47">
        <v>0</v>
      </c>
      <c r="K42" s="47">
        <v>0</v>
      </c>
      <c r="L42" s="47">
        <f t="shared" si="6"/>
        <v>120.99925428784488</v>
      </c>
      <c r="M42" s="255"/>
      <c r="N42" s="255"/>
    </row>
    <row r="43" spans="1:14" ht="12.75" customHeight="1">
      <c r="A43" s="44">
        <v>36</v>
      </c>
      <c r="B43" s="47" t="s">
        <v>329</v>
      </c>
      <c r="C43" s="47">
        <f>'TABLE-1'!F44</f>
        <v>2</v>
      </c>
      <c r="D43" s="47">
        <v>0</v>
      </c>
      <c r="E43" s="47">
        <v>0</v>
      </c>
      <c r="F43" s="47">
        <v>5028</v>
      </c>
      <c r="G43" s="47">
        <v>0</v>
      </c>
      <c r="H43" s="47">
        <v>0</v>
      </c>
      <c r="I43" s="47">
        <v>784</v>
      </c>
      <c r="J43" s="47">
        <v>0</v>
      </c>
      <c r="K43" s="47">
        <v>0</v>
      </c>
      <c r="L43" s="47">
        <f t="shared" si="6"/>
        <v>15.592680986475735</v>
      </c>
      <c r="M43" s="255"/>
      <c r="N43" s="255"/>
    </row>
    <row r="44" spans="1:14" ht="12.75" customHeight="1">
      <c r="A44" s="44">
        <v>37</v>
      </c>
      <c r="B44" s="47" t="s">
        <v>330</v>
      </c>
      <c r="C44" s="47">
        <f>'TABLE-1'!F45</f>
        <v>43</v>
      </c>
      <c r="D44" s="47">
        <v>1197</v>
      </c>
      <c r="E44" s="47">
        <v>6520</v>
      </c>
      <c r="F44" s="47">
        <v>185912</v>
      </c>
      <c r="G44" s="47">
        <v>36</v>
      </c>
      <c r="H44" s="47">
        <v>1515</v>
      </c>
      <c r="I44" s="47">
        <v>169652</v>
      </c>
      <c r="J44" s="47">
        <f aca="true" t="shared" si="7" ref="J44:K46">(G44/D44)*100</f>
        <v>3.007518796992481</v>
      </c>
      <c r="K44" s="47">
        <f t="shared" si="7"/>
        <v>23.236196319018404</v>
      </c>
      <c r="L44" s="47">
        <f t="shared" si="6"/>
        <v>91.25392658892379</v>
      </c>
      <c r="M44" s="255"/>
      <c r="N44" s="255"/>
    </row>
    <row r="45" spans="1:14" ht="12.75" customHeight="1">
      <c r="A45" s="151"/>
      <c r="B45" s="48" t="s">
        <v>211</v>
      </c>
      <c r="C45" s="48">
        <f aca="true" t="shared" si="8" ref="C45:I45">SUM(C34:C44)</f>
        <v>220</v>
      </c>
      <c r="D45" s="48">
        <f t="shared" si="8"/>
        <v>2433</v>
      </c>
      <c r="E45" s="48">
        <f t="shared" si="8"/>
        <v>36778</v>
      </c>
      <c r="F45" s="48">
        <f t="shared" si="8"/>
        <v>679125</v>
      </c>
      <c r="G45" s="48">
        <f t="shared" si="8"/>
        <v>754</v>
      </c>
      <c r="H45" s="48">
        <f t="shared" si="8"/>
        <v>12217</v>
      </c>
      <c r="I45" s="48">
        <f t="shared" si="8"/>
        <v>821431</v>
      </c>
      <c r="J45" s="48">
        <f t="shared" si="7"/>
        <v>30.990546650226058</v>
      </c>
      <c r="K45" s="48">
        <f t="shared" si="7"/>
        <v>33.21822828865083</v>
      </c>
      <c r="L45" s="48">
        <f>(I45/F45)*100</f>
        <v>120.95431621571875</v>
      </c>
      <c r="M45" s="255"/>
      <c r="N45" s="255"/>
    </row>
    <row r="46" spans="1:14" ht="12.75" customHeight="1">
      <c r="A46" s="151"/>
      <c r="B46" s="143" t="s">
        <v>117</v>
      </c>
      <c r="C46" s="48">
        <f aca="true" t="shared" si="9" ref="C46:I46">C26+C33+C45</f>
        <v>3178</v>
      </c>
      <c r="D46" s="48">
        <f t="shared" si="9"/>
        <v>1321520</v>
      </c>
      <c r="E46" s="48">
        <f t="shared" si="9"/>
        <v>2423145</v>
      </c>
      <c r="F46" s="48">
        <f t="shared" si="9"/>
        <v>8225062</v>
      </c>
      <c r="G46" s="48">
        <f t="shared" si="9"/>
        <v>921209</v>
      </c>
      <c r="H46" s="48">
        <f t="shared" si="9"/>
        <v>1299627</v>
      </c>
      <c r="I46" s="48">
        <f t="shared" si="9"/>
        <v>4987587</v>
      </c>
      <c r="J46" s="48">
        <f t="shared" si="7"/>
        <v>69.70829045341728</v>
      </c>
      <c r="K46" s="48">
        <f t="shared" si="7"/>
        <v>53.633893143002176</v>
      </c>
      <c r="L46" s="48">
        <f>(I46/F46)*100</f>
        <v>60.638898527451836</v>
      </c>
      <c r="M46" s="255"/>
      <c r="N46" s="255"/>
    </row>
    <row r="47" spans="1:13" ht="12.75" customHeight="1">
      <c r="A47" s="44"/>
      <c r="B47" s="80"/>
      <c r="C47" s="56"/>
      <c r="D47" s="56"/>
      <c r="E47" s="56"/>
      <c r="F47" s="56"/>
      <c r="G47" s="56"/>
      <c r="H47" s="56"/>
      <c r="I47" s="55"/>
      <c r="J47" s="55"/>
      <c r="K47" s="55"/>
      <c r="L47" s="55"/>
      <c r="M47" s="255"/>
    </row>
    <row r="48" spans="1:13" ht="14.25">
      <c r="A48" s="44"/>
      <c r="B48" s="278"/>
      <c r="C48" s="55"/>
      <c r="D48" s="56"/>
      <c r="E48" s="56"/>
      <c r="F48" s="56"/>
      <c r="G48" s="56"/>
      <c r="H48" s="55"/>
      <c r="I48" s="55"/>
      <c r="J48" s="55"/>
      <c r="K48" s="56"/>
      <c r="L48" s="56"/>
      <c r="M48" s="255"/>
    </row>
    <row r="49" spans="1:13" ht="23.25" customHeight="1">
      <c r="A49" s="44"/>
      <c r="B49" s="278"/>
      <c r="C49" s="55"/>
      <c r="D49" s="56"/>
      <c r="E49" s="56"/>
      <c r="F49" s="56"/>
      <c r="G49" s="56"/>
      <c r="H49" s="55"/>
      <c r="I49" s="55"/>
      <c r="J49" s="55"/>
      <c r="K49" s="56"/>
      <c r="L49" s="56"/>
      <c r="M49" s="255"/>
    </row>
    <row r="50" spans="1:13" ht="19.5" customHeight="1">
      <c r="A50" s="143" t="s">
        <v>116</v>
      </c>
      <c r="B50" s="150"/>
      <c r="C50" s="279"/>
      <c r="D50" s="103" t="s">
        <v>37</v>
      </c>
      <c r="E50" s="280"/>
      <c r="F50" s="104"/>
      <c r="G50" s="103" t="s">
        <v>38</v>
      </c>
      <c r="H50" s="280"/>
      <c r="I50" s="104"/>
      <c r="J50" s="103" t="s">
        <v>39</v>
      </c>
      <c r="K50" s="280"/>
      <c r="L50" s="104"/>
      <c r="M50" s="255"/>
    </row>
    <row r="51" spans="1:13" ht="14.25">
      <c r="A51" s="143" t="s">
        <v>6</v>
      </c>
      <c r="B51" s="142" t="s">
        <v>5</v>
      </c>
      <c r="C51" s="49" t="s">
        <v>35</v>
      </c>
      <c r="D51" s="102" t="s">
        <v>0</v>
      </c>
      <c r="E51" s="102" t="s">
        <v>36</v>
      </c>
      <c r="F51" s="102" t="s">
        <v>2</v>
      </c>
      <c r="G51" s="102" t="s">
        <v>0</v>
      </c>
      <c r="H51" s="102" t="s">
        <v>36</v>
      </c>
      <c r="I51" s="102" t="s">
        <v>2</v>
      </c>
      <c r="J51" s="102" t="s">
        <v>0</v>
      </c>
      <c r="K51" s="102" t="s">
        <v>36</v>
      </c>
      <c r="L51" s="102" t="s">
        <v>2</v>
      </c>
      <c r="M51" s="255"/>
    </row>
    <row r="52" spans="1:14" ht="14.25">
      <c r="A52" s="44">
        <v>38</v>
      </c>
      <c r="B52" s="47" t="s">
        <v>73</v>
      </c>
      <c r="C52" s="47">
        <f>'TABLE-1'!F54</f>
        <v>80</v>
      </c>
      <c r="D52" s="47">
        <v>32856</v>
      </c>
      <c r="E52" s="47">
        <v>28729</v>
      </c>
      <c r="F52" s="47">
        <v>0</v>
      </c>
      <c r="G52" s="47">
        <v>17250</v>
      </c>
      <c r="H52" s="47">
        <v>9705</v>
      </c>
      <c r="I52" s="47">
        <v>0</v>
      </c>
      <c r="J52" s="47">
        <f aca="true" t="shared" si="10" ref="J52:J59">(G52/D52)*100</f>
        <v>52.5018261504748</v>
      </c>
      <c r="K52" s="47">
        <f aca="true" t="shared" si="11" ref="K52:K59">(H52/E52)*100</f>
        <v>33.78119670019841</v>
      </c>
      <c r="L52" s="47">
        <v>0</v>
      </c>
      <c r="M52" s="255"/>
      <c r="N52" s="255"/>
    </row>
    <row r="53" spans="1:14" ht="14.25">
      <c r="A53" s="44">
        <v>39</v>
      </c>
      <c r="B53" s="47" t="s">
        <v>250</v>
      </c>
      <c r="C53" s="47">
        <f>'TABLE-1'!F55</f>
        <v>221</v>
      </c>
      <c r="D53" s="47">
        <v>93962</v>
      </c>
      <c r="E53" s="47">
        <v>48929</v>
      </c>
      <c r="F53" s="47">
        <v>32495</v>
      </c>
      <c r="G53" s="47">
        <v>68439</v>
      </c>
      <c r="H53" s="47">
        <v>28777</v>
      </c>
      <c r="I53" s="47">
        <v>11826</v>
      </c>
      <c r="J53" s="47">
        <f t="shared" si="10"/>
        <v>72.83689150933355</v>
      </c>
      <c r="K53" s="47">
        <f t="shared" si="11"/>
        <v>58.81379141204602</v>
      </c>
      <c r="L53" s="47">
        <f aca="true" t="shared" si="12" ref="L53:L59">(I53/F53)*100</f>
        <v>36.39329127558086</v>
      </c>
      <c r="M53" s="255"/>
      <c r="N53" s="255"/>
    </row>
    <row r="54" spans="1:14" ht="14.25">
      <c r="A54" s="44">
        <v>40</v>
      </c>
      <c r="B54" s="47" t="s">
        <v>28</v>
      </c>
      <c r="C54" s="47">
        <f>'TABLE-1'!F56</f>
        <v>43</v>
      </c>
      <c r="D54" s="47">
        <v>8261</v>
      </c>
      <c r="E54" s="47">
        <v>10910</v>
      </c>
      <c r="F54" s="47">
        <v>5658</v>
      </c>
      <c r="G54" s="47">
        <v>2832</v>
      </c>
      <c r="H54" s="47">
        <v>4399</v>
      </c>
      <c r="I54" s="47">
        <v>1448</v>
      </c>
      <c r="J54" s="47">
        <f t="shared" si="10"/>
        <v>34.28156397530565</v>
      </c>
      <c r="K54" s="47">
        <f t="shared" si="11"/>
        <v>40.320806599450044</v>
      </c>
      <c r="L54" s="47">
        <f t="shared" si="12"/>
        <v>25.5920820077766</v>
      </c>
      <c r="M54" s="255"/>
      <c r="N54" s="255"/>
    </row>
    <row r="55" spans="1:14" ht="14.25">
      <c r="A55" s="44">
        <v>41</v>
      </c>
      <c r="B55" s="47" t="s">
        <v>217</v>
      </c>
      <c r="C55" s="47">
        <f>'TABLE-1'!F57</f>
        <v>212</v>
      </c>
      <c r="D55" s="47">
        <v>72771</v>
      </c>
      <c r="E55" s="47">
        <v>81757</v>
      </c>
      <c r="F55" s="47">
        <v>34611</v>
      </c>
      <c r="G55" s="47">
        <v>77064</v>
      </c>
      <c r="H55" s="47">
        <v>44402</v>
      </c>
      <c r="I55" s="47">
        <v>14921</v>
      </c>
      <c r="J55" s="47">
        <f t="shared" si="10"/>
        <v>105.89932802902256</v>
      </c>
      <c r="K55" s="47">
        <f t="shared" si="11"/>
        <v>54.30972271487457</v>
      </c>
      <c r="L55" s="47">
        <f t="shared" si="12"/>
        <v>43.110571783537026</v>
      </c>
      <c r="M55" s="255"/>
      <c r="N55" s="255"/>
    </row>
    <row r="56" spans="1:14" ht="14.25">
      <c r="A56" s="44">
        <v>42</v>
      </c>
      <c r="B56" s="47" t="s">
        <v>27</v>
      </c>
      <c r="C56" s="47">
        <f>'TABLE-1'!F58</f>
        <v>100</v>
      </c>
      <c r="D56" s="47">
        <v>61799</v>
      </c>
      <c r="E56" s="47">
        <v>10491</v>
      </c>
      <c r="F56" s="47">
        <v>34071</v>
      </c>
      <c r="G56" s="47">
        <v>13349</v>
      </c>
      <c r="H56" s="47">
        <v>1912</v>
      </c>
      <c r="I56" s="47">
        <v>7449</v>
      </c>
      <c r="J56" s="47">
        <f t="shared" si="10"/>
        <v>21.600673150050973</v>
      </c>
      <c r="K56" s="47">
        <f t="shared" si="11"/>
        <v>18.22514536269183</v>
      </c>
      <c r="L56" s="47">
        <f t="shared" si="12"/>
        <v>21.863168090164656</v>
      </c>
      <c r="M56" s="255"/>
      <c r="N56" s="255"/>
    </row>
    <row r="57" spans="1:14" ht="14.25">
      <c r="A57" s="44">
        <v>43</v>
      </c>
      <c r="B57" s="47" t="s">
        <v>344</v>
      </c>
      <c r="C57" s="47">
        <f>'TABLE-1'!F59</f>
        <v>347</v>
      </c>
      <c r="D57" s="47">
        <v>118244</v>
      </c>
      <c r="E57" s="47">
        <v>127134</v>
      </c>
      <c r="F57" s="47">
        <v>39685</v>
      </c>
      <c r="G57" s="47">
        <v>97270</v>
      </c>
      <c r="H57" s="47">
        <v>59721</v>
      </c>
      <c r="I57" s="47">
        <v>15164</v>
      </c>
      <c r="J57" s="47">
        <f t="shared" si="10"/>
        <v>82.26210209397516</v>
      </c>
      <c r="K57" s="47">
        <f t="shared" si="11"/>
        <v>46.97484543867101</v>
      </c>
      <c r="L57" s="47">
        <f t="shared" si="12"/>
        <v>38.21091092352274</v>
      </c>
      <c r="M57" s="255"/>
      <c r="N57" s="255"/>
    </row>
    <row r="58" spans="1:14" ht="14.25">
      <c r="A58" s="44">
        <v>44</v>
      </c>
      <c r="B58" s="47" t="s">
        <v>25</v>
      </c>
      <c r="C58" s="47">
        <f>'TABLE-1'!F60</f>
        <v>63</v>
      </c>
      <c r="D58" s="47">
        <v>43411</v>
      </c>
      <c r="E58" s="47">
        <v>17122</v>
      </c>
      <c r="F58" s="47">
        <v>0</v>
      </c>
      <c r="G58" s="47">
        <v>15055</v>
      </c>
      <c r="H58" s="47">
        <v>3594</v>
      </c>
      <c r="I58" s="47">
        <v>0</v>
      </c>
      <c r="J58" s="47">
        <f t="shared" si="10"/>
        <v>34.68015019234756</v>
      </c>
      <c r="K58" s="47">
        <f t="shared" si="11"/>
        <v>20.990538488494334</v>
      </c>
      <c r="L58" s="47">
        <v>0</v>
      </c>
      <c r="M58" s="255"/>
      <c r="N58" s="255"/>
    </row>
    <row r="59" spans="1:14" ht="14.25">
      <c r="A59" s="44">
        <v>45</v>
      </c>
      <c r="B59" s="47" t="s">
        <v>26</v>
      </c>
      <c r="C59" s="47">
        <f>'TABLE-1'!F61</f>
        <v>25</v>
      </c>
      <c r="D59" s="47">
        <v>5889</v>
      </c>
      <c r="E59" s="47">
        <v>21005</v>
      </c>
      <c r="F59" s="47">
        <v>9720</v>
      </c>
      <c r="G59" s="47">
        <v>6491</v>
      </c>
      <c r="H59" s="47">
        <v>12121</v>
      </c>
      <c r="I59" s="47">
        <v>1983</v>
      </c>
      <c r="J59" s="47">
        <f t="shared" si="10"/>
        <v>110.22244863304466</v>
      </c>
      <c r="K59" s="47">
        <f t="shared" si="11"/>
        <v>57.705308259938114</v>
      </c>
      <c r="L59" s="47">
        <f t="shared" si="12"/>
        <v>20.401234567901234</v>
      </c>
      <c r="M59" s="255"/>
      <c r="N59" s="255"/>
    </row>
    <row r="60" spans="1:14" ht="14.25">
      <c r="A60" s="44"/>
      <c r="B60" s="143" t="s">
        <v>117</v>
      </c>
      <c r="C60" s="48">
        <f aca="true" t="shared" si="13" ref="C60:I60">SUM(C52:C59)</f>
        <v>1091</v>
      </c>
      <c r="D60" s="48">
        <f t="shared" si="13"/>
        <v>437193</v>
      </c>
      <c r="E60" s="48">
        <f t="shared" si="13"/>
        <v>346077</v>
      </c>
      <c r="F60" s="48">
        <f t="shared" si="13"/>
        <v>156240</v>
      </c>
      <c r="G60" s="48">
        <f t="shared" si="13"/>
        <v>297750</v>
      </c>
      <c r="H60" s="48">
        <f t="shared" si="13"/>
        <v>164631</v>
      </c>
      <c r="I60" s="48">
        <f t="shared" si="13"/>
        <v>52791</v>
      </c>
      <c r="J60" s="48">
        <f>(G60/D60)*100</f>
        <v>68.1049330615998</v>
      </c>
      <c r="K60" s="48">
        <f>(H60/E60)*100</f>
        <v>47.57062734593747</v>
      </c>
      <c r="L60" s="48">
        <f>(I60/F60)*100</f>
        <v>33.78840245775729</v>
      </c>
      <c r="M60" s="255"/>
      <c r="N60" s="255"/>
    </row>
    <row r="61" spans="1:14" ht="14.25">
      <c r="A61" s="44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255"/>
      <c r="N61" s="255"/>
    </row>
    <row r="62" spans="1:14" ht="14.25">
      <c r="A62" s="44">
        <v>46</v>
      </c>
      <c r="B62" s="47" t="s">
        <v>29</v>
      </c>
      <c r="C62" s="47">
        <f>'TABLE-1'!F64</f>
        <v>832</v>
      </c>
      <c r="D62" s="47">
        <v>0</v>
      </c>
      <c r="E62" s="47">
        <v>750220</v>
      </c>
      <c r="F62" s="47">
        <v>304773</v>
      </c>
      <c r="G62" s="47">
        <v>450214</v>
      </c>
      <c r="H62" s="47">
        <v>56637</v>
      </c>
      <c r="I62" s="47">
        <v>0</v>
      </c>
      <c r="J62" s="47">
        <v>0</v>
      </c>
      <c r="K62" s="47">
        <f aca="true" t="shared" si="14" ref="J62:K64">(H62/E62)*100</f>
        <v>7.549385513582682</v>
      </c>
      <c r="L62" s="47">
        <v>0</v>
      </c>
      <c r="M62" s="255"/>
      <c r="N62" s="255"/>
    </row>
    <row r="63" spans="1:14" ht="14.25">
      <c r="A63" s="44">
        <v>47</v>
      </c>
      <c r="B63" s="47" t="s">
        <v>124</v>
      </c>
      <c r="C63" s="47">
        <f>'TABLE-1'!F65</f>
        <v>359</v>
      </c>
      <c r="D63" s="47">
        <v>5633</v>
      </c>
      <c r="E63" s="47">
        <v>5365</v>
      </c>
      <c r="F63" s="47">
        <v>0</v>
      </c>
      <c r="G63" s="47">
        <v>117915</v>
      </c>
      <c r="H63" s="47">
        <v>0</v>
      </c>
      <c r="I63" s="47">
        <v>0</v>
      </c>
      <c r="J63" s="47">
        <f t="shared" si="14"/>
        <v>2093.289543759986</v>
      </c>
      <c r="K63" s="47">
        <f t="shared" si="14"/>
        <v>0</v>
      </c>
      <c r="L63" s="47">
        <v>0</v>
      </c>
      <c r="M63" s="255"/>
      <c r="N63" s="255"/>
    </row>
    <row r="64" spans="1:14" ht="14.25">
      <c r="A64" s="44"/>
      <c r="B64" s="143" t="s">
        <v>117</v>
      </c>
      <c r="C64" s="48">
        <f aca="true" t="shared" si="15" ref="C64:I64">SUM(C62:C63)</f>
        <v>1191</v>
      </c>
      <c r="D64" s="48">
        <f t="shared" si="15"/>
        <v>5633</v>
      </c>
      <c r="E64" s="48">
        <f t="shared" si="15"/>
        <v>755585</v>
      </c>
      <c r="F64" s="48">
        <f t="shared" si="15"/>
        <v>304773</v>
      </c>
      <c r="G64" s="48">
        <f t="shared" si="15"/>
        <v>568129</v>
      </c>
      <c r="H64" s="48">
        <f t="shared" si="15"/>
        <v>56637</v>
      </c>
      <c r="I64" s="48">
        <f t="shared" si="15"/>
        <v>0</v>
      </c>
      <c r="J64" s="48">
        <f t="shared" si="14"/>
        <v>10085.726966092667</v>
      </c>
      <c r="K64" s="48">
        <f t="shared" si="14"/>
        <v>7.495781414400763</v>
      </c>
      <c r="L64" s="47">
        <v>0</v>
      </c>
      <c r="M64" s="255"/>
      <c r="N64" s="255"/>
    </row>
    <row r="65" spans="1:14" ht="14.25">
      <c r="A65" s="44"/>
      <c r="B65" s="143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255"/>
      <c r="N65" s="255"/>
    </row>
    <row r="66" spans="1:14" ht="14.25">
      <c r="A66" s="44"/>
      <c r="B66" s="143" t="s">
        <v>30</v>
      </c>
      <c r="C66" s="48">
        <f aca="true" t="shared" si="16" ref="C66:I66">C46+C60+C64</f>
        <v>5460</v>
      </c>
      <c r="D66" s="48">
        <f t="shared" si="16"/>
        <v>1764346</v>
      </c>
      <c r="E66" s="48">
        <f t="shared" si="16"/>
        <v>3524807</v>
      </c>
      <c r="F66" s="48">
        <f t="shared" si="16"/>
        <v>8686075</v>
      </c>
      <c r="G66" s="48">
        <f t="shared" si="16"/>
        <v>1787088</v>
      </c>
      <c r="H66" s="48">
        <f t="shared" si="16"/>
        <v>1520895</v>
      </c>
      <c r="I66" s="48">
        <f t="shared" si="16"/>
        <v>5040378</v>
      </c>
      <c r="J66" s="48">
        <f>(G66/D66)*100</f>
        <v>101.2889761985461</v>
      </c>
      <c r="K66" s="48">
        <f>(H66/E66)*100</f>
        <v>43.14831989382681</v>
      </c>
      <c r="L66" s="48">
        <f>(I66/F66)*100</f>
        <v>58.028257872514345</v>
      </c>
      <c r="M66" s="255"/>
      <c r="N66" s="255"/>
    </row>
    <row r="68" ht="14.25">
      <c r="B68" s="82" t="s">
        <v>383</v>
      </c>
    </row>
  </sheetData>
  <sheetProtection/>
  <printOptions gridLines="1" horizontalCentered="1"/>
  <pageMargins left="0.49" right="0.7480314960629921" top="0.57" bottom="0.24" header="0.3" footer="0.21"/>
  <pageSetup blackAndWhite="1" horizontalDpi="300" verticalDpi="300" orientation="landscape" paperSize="9" scale="85" r:id="rId2"/>
  <rowBreaks count="1" manualBreakCount="1">
    <brk id="46" max="25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H73"/>
  <sheetViews>
    <sheetView zoomScalePageLayoutView="0" workbookViewId="0" topLeftCell="A40">
      <selection activeCell="A59" sqref="A1:IV16384"/>
    </sheetView>
  </sheetViews>
  <sheetFormatPr defaultColWidth="9.140625" defaultRowHeight="12.75"/>
  <cols>
    <col min="1" max="1" width="3.7109375" style="144" customWidth="1"/>
    <col min="2" max="2" width="22.7109375" style="82" customWidth="1"/>
    <col min="3" max="3" width="11.00390625" style="16" customWidth="1"/>
    <col min="4" max="4" width="10.28125" style="16" customWidth="1"/>
    <col min="5" max="5" width="13.8515625" style="16" customWidth="1"/>
    <col min="6" max="6" width="10.28125" style="16" customWidth="1"/>
    <col min="7" max="7" width="9.57421875" style="16" customWidth="1"/>
    <col min="8" max="9" width="9.140625" style="16" customWidth="1"/>
    <col min="10" max="10" width="9.8515625" style="16" customWidth="1"/>
    <col min="11" max="15" width="9.140625" style="16" customWidth="1"/>
    <col min="16" max="16384" width="9.140625" style="82" customWidth="1"/>
  </cols>
  <sheetData>
    <row r="1" spans="1:6" ht="16.5" customHeight="1">
      <c r="A1" s="220"/>
      <c r="B1" s="84"/>
      <c r="C1" s="17"/>
      <c r="D1" s="15"/>
      <c r="E1" s="15"/>
      <c r="F1" s="15"/>
    </row>
    <row r="2" spans="4:11" ht="16.5" customHeight="1">
      <c r="D2" s="15"/>
      <c r="E2" s="15"/>
      <c r="I2" s="17"/>
      <c r="J2" s="17"/>
      <c r="K2" s="17"/>
    </row>
    <row r="3" spans="4:11" ht="16.5" customHeight="1">
      <c r="D3" s="15"/>
      <c r="E3" s="15"/>
      <c r="I3" s="17"/>
      <c r="J3" s="17"/>
      <c r="K3" s="17"/>
    </row>
    <row r="4" spans="1:34" ht="13.5" customHeight="1">
      <c r="A4" s="143" t="s">
        <v>116</v>
      </c>
      <c r="B4" s="288" t="s">
        <v>5</v>
      </c>
      <c r="C4" s="106" t="s">
        <v>70</v>
      </c>
      <c r="D4" s="103" t="s">
        <v>405</v>
      </c>
      <c r="E4" s="280"/>
      <c r="F4" s="280"/>
      <c r="G4" s="280"/>
      <c r="H4" s="280"/>
      <c r="I4" s="104"/>
      <c r="J4" s="103" t="s">
        <v>102</v>
      </c>
      <c r="K4" s="280"/>
      <c r="L4" s="403"/>
      <c r="M4" s="403"/>
      <c r="N4" s="330"/>
      <c r="O4" s="55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</row>
    <row r="5" spans="1:34" ht="12.75">
      <c r="A5" s="143" t="s">
        <v>6</v>
      </c>
      <c r="B5" s="334"/>
      <c r="C5" s="79"/>
      <c r="D5" s="404" t="s">
        <v>74</v>
      </c>
      <c r="E5" s="339" t="s">
        <v>186</v>
      </c>
      <c r="F5" s="339" t="s">
        <v>103</v>
      </c>
      <c r="G5" s="162"/>
      <c r="H5" s="162" t="s">
        <v>74</v>
      </c>
      <c r="I5" s="106" t="s">
        <v>74</v>
      </c>
      <c r="J5" s="346" t="s">
        <v>80</v>
      </c>
      <c r="K5" s="405"/>
      <c r="L5" s="478" t="s">
        <v>226</v>
      </c>
      <c r="M5" s="479"/>
      <c r="N5" s="478" t="s">
        <v>182</v>
      </c>
      <c r="O5" s="479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</row>
    <row r="6" spans="1:34" ht="12.75">
      <c r="A6" s="44"/>
      <c r="B6" s="290"/>
      <c r="C6" s="291"/>
      <c r="D6" s="291" t="s">
        <v>75</v>
      </c>
      <c r="E6" s="102" t="s">
        <v>71</v>
      </c>
      <c r="F6" s="102" t="s">
        <v>71</v>
      </c>
      <c r="G6" s="102" t="s">
        <v>58</v>
      </c>
      <c r="H6" s="406" t="s">
        <v>76</v>
      </c>
      <c r="I6" s="291" t="s">
        <v>85</v>
      </c>
      <c r="J6" s="407" t="s">
        <v>104</v>
      </c>
      <c r="K6" s="406"/>
      <c r="L6" s="474"/>
      <c r="M6" s="473"/>
      <c r="N6" s="474" t="s">
        <v>136</v>
      </c>
      <c r="O6" s="473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</row>
    <row r="7" spans="1:34" ht="12.75">
      <c r="A7" s="143"/>
      <c r="B7" s="293"/>
      <c r="C7" s="49"/>
      <c r="D7" s="49"/>
      <c r="E7" s="408"/>
      <c r="F7" s="408"/>
      <c r="G7" s="180" t="s">
        <v>31</v>
      </c>
      <c r="H7" s="180" t="s">
        <v>77</v>
      </c>
      <c r="I7" s="49" t="s">
        <v>87</v>
      </c>
      <c r="J7" s="102" t="s">
        <v>71</v>
      </c>
      <c r="K7" s="102" t="s">
        <v>58</v>
      </c>
      <c r="L7" s="102" t="s">
        <v>71</v>
      </c>
      <c r="M7" s="102" t="s">
        <v>58</v>
      </c>
      <c r="N7" s="102" t="s">
        <v>71</v>
      </c>
      <c r="O7" s="102" t="s">
        <v>58</v>
      </c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</row>
    <row r="8" spans="1:34" ht="12.75">
      <c r="A8" s="44">
        <v>1</v>
      </c>
      <c r="B8" s="330" t="s">
        <v>7</v>
      </c>
      <c r="C8" s="47">
        <v>0</v>
      </c>
      <c r="D8" s="47">
        <v>105</v>
      </c>
      <c r="E8" s="47">
        <v>82</v>
      </c>
      <c r="F8" s="47">
        <v>67</v>
      </c>
      <c r="G8" s="47">
        <v>81</v>
      </c>
      <c r="H8" s="47">
        <v>23</v>
      </c>
      <c r="I8" s="47">
        <f aca="true" t="shared" si="0" ref="I8:I34">D8-E8-H8</f>
        <v>0</v>
      </c>
      <c r="J8" s="47">
        <v>1539</v>
      </c>
      <c r="K8" s="47">
        <v>397</v>
      </c>
      <c r="L8" s="47">
        <v>1443</v>
      </c>
      <c r="M8" s="47">
        <v>318</v>
      </c>
      <c r="N8" s="47">
        <v>168</v>
      </c>
      <c r="O8" s="47">
        <v>59</v>
      </c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</row>
    <row r="9" spans="1:34" ht="12.75">
      <c r="A9" s="44">
        <v>2</v>
      </c>
      <c r="B9" s="330" t="s">
        <v>8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f t="shared" si="0"/>
        <v>0</v>
      </c>
      <c r="J9" s="47">
        <v>14</v>
      </c>
      <c r="K9" s="47">
        <v>10</v>
      </c>
      <c r="L9" s="47">
        <v>0</v>
      </c>
      <c r="M9" s="47">
        <v>0</v>
      </c>
      <c r="N9" s="47">
        <v>0</v>
      </c>
      <c r="O9" s="47">
        <v>0</v>
      </c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</row>
    <row r="10" spans="1:34" ht="12.75">
      <c r="A10" s="44">
        <v>3</v>
      </c>
      <c r="B10" s="330" t="s">
        <v>9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f t="shared" si="0"/>
        <v>0</v>
      </c>
      <c r="J10" s="47">
        <v>264</v>
      </c>
      <c r="K10" s="47">
        <v>53</v>
      </c>
      <c r="L10" s="47">
        <v>264</v>
      </c>
      <c r="M10" s="47">
        <v>53</v>
      </c>
      <c r="N10" s="47">
        <v>16</v>
      </c>
      <c r="O10" s="47">
        <v>7</v>
      </c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</row>
    <row r="11" spans="1:34" ht="12.75">
      <c r="A11" s="44">
        <v>4</v>
      </c>
      <c r="B11" s="330" t="s">
        <v>10</v>
      </c>
      <c r="C11" s="47">
        <v>0</v>
      </c>
      <c r="D11" s="47">
        <v>9</v>
      </c>
      <c r="E11" s="47">
        <v>7</v>
      </c>
      <c r="F11" s="47">
        <v>5</v>
      </c>
      <c r="G11" s="47">
        <v>4</v>
      </c>
      <c r="H11" s="47">
        <v>2</v>
      </c>
      <c r="I11" s="47">
        <f t="shared" si="0"/>
        <v>0</v>
      </c>
      <c r="J11" s="47">
        <v>410</v>
      </c>
      <c r="K11" s="47">
        <v>395</v>
      </c>
      <c r="L11" s="47">
        <v>421</v>
      </c>
      <c r="M11" s="47">
        <v>319</v>
      </c>
      <c r="N11" s="47">
        <v>141</v>
      </c>
      <c r="O11" s="47">
        <v>93</v>
      </c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</row>
    <row r="12" spans="1:34" ht="12.75">
      <c r="A12" s="44">
        <v>5</v>
      </c>
      <c r="B12" s="330" t="s">
        <v>11</v>
      </c>
      <c r="C12" s="47">
        <v>0</v>
      </c>
      <c r="D12" s="47">
        <v>60</v>
      </c>
      <c r="E12" s="47">
        <v>40</v>
      </c>
      <c r="F12" s="47">
        <v>33</v>
      </c>
      <c r="G12" s="47">
        <v>26</v>
      </c>
      <c r="H12" s="47">
        <v>0</v>
      </c>
      <c r="I12" s="47">
        <f t="shared" si="0"/>
        <v>20</v>
      </c>
      <c r="J12" s="47">
        <v>866</v>
      </c>
      <c r="K12" s="47">
        <v>511</v>
      </c>
      <c r="L12" s="47">
        <v>577</v>
      </c>
      <c r="M12" s="47">
        <v>291</v>
      </c>
      <c r="N12" s="47">
        <v>487</v>
      </c>
      <c r="O12" s="47">
        <v>810</v>
      </c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</row>
    <row r="13" spans="1:34" ht="12.75">
      <c r="A13" s="44">
        <v>6</v>
      </c>
      <c r="B13" s="330" t="s">
        <v>12</v>
      </c>
      <c r="C13" s="47">
        <v>154</v>
      </c>
      <c r="D13" s="47">
        <v>195</v>
      </c>
      <c r="E13" s="47">
        <v>82</v>
      </c>
      <c r="F13" s="47">
        <v>62</v>
      </c>
      <c r="G13" s="47">
        <v>15</v>
      </c>
      <c r="H13" s="47">
        <v>62</v>
      </c>
      <c r="I13" s="47">
        <f t="shared" si="0"/>
        <v>51</v>
      </c>
      <c r="J13" s="47">
        <v>92</v>
      </c>
      <c r="K13" s="47">
        <v>26</v>
      </c>
      <c r="L13" s="47">
        <v>92</v>
      </c>
      <c r="M13" s="47">
        <v>26</v>
      </c>
      <c r="N13" s="47">
        <v>18</v>
      </c>
      <c r="O13" s="47">
        <v>1</v>
      </c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</row>
    <row r="14" spans="1:34" ht="12.75">
      <c r="A14" s="44">
        <v>7</v>
      </c>
      <c r="B14" s="330" t="s">
        <v>13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f t="shared" si="0"/>
        <v>0</v>
      </c>
      <c r="J14" s="47">
        <v>3938</v>
      </c>
      <c r="K14" s="47">
        <v>1363</v>
      </c>
      <c r="L14" s="47">
        <v>0</v>
      </c>
      <c r="M14" s="47">
        <v>0</v>
      </c>
      <c r="N14" s="47">
        <v>0</v>
      </c>
      <c r="O14" s="47">
        <v>0</v>
      </c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</row>
    <row r="15" spans="1:34" ht="12.75">
      <c r="A15" s="44">
        <v>8</v>
      </c>
      <c r="B15" s="330" t="s">
        <v>154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f t="shared" si="0"/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</row>
    <row r="16" spans="1:34" ht="12.75">
      <c r="A16" s="44">
        <v>9</v>
      </c>
      <c r="B16" s="330" t="s">
        <v>14</v>
      </c>
      <c r="C16" s="47">
        <v>77</v>
      </c>
      <c r="D16" s="47">
        <v>48</v>
      </c>
      <c r="E16" s="47">
        <v>40</v>
      </c>
      <c r="F16" s="47">
        <v>34</v>
      </c>
      <c r="G16" s="47">
        <v>11</v>
      </c>
      <c r="H16" s="47">
        <v>0</v>
      </c>
      <c r="I16" s="47">
        <f t="shared" si="0"/>
        <v>8</v>
      </c>
      <c r="J16" s="47">
        <v>258</v>
      </c>
      <c r="K16" s="47">
        <v>58</v>
      </c>
      <c r="L16" s="47">
        <v>258</v>
      </c>
      <c r="M16" s="47">
        <v>58</v>
      </c>
      <c r="N16" s="47">
        <v>75</v>
      </c>
      <c r="O16" s="47">
        <v>13</v>
      </c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</row>
    <row r="17" spans="1:34" ht="12.75">
      <c r="A17" s="44">
        <v>10</v>
      </c>
      <c r="B17" s="330" t="s">
        <v>218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f>D17-E17-H17</f>
        <v>0</v>
      </c>
      <c r="J17" s="47">
        <v>22</v>
      </c>
      <c r="K17" s="47">
        <v>9</v>
      </c>
      <c r="L17" s="47">
        <v>0</v>
      </c>
      <c r="M17" s="47">
        <v>0</v>
      </c>
      <c r="N17" s="47">
        <v>0</v>
      </c>
      <c r="O17" s="47">
        <v>22</v>
      </c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</row>
    <row r="18" spans="1:34" ht="12.75">
      <c r="A18" s="44">
        <v>11</v>
      </c>
      <c r="B18" s="330" t="s">
        <v>15</v>
      </c>
      <c r="C18" s="47">
        <v>0</v>
      </c>
      <c r="D18" s="47">
        <v>2</v>
      </c>
      <c r="E18" s="47">
        <v>2</v>
      </c>
      <c r="F18" s="47">
        <v>0</v>
      </c>
      <c r="G18" s="47">
        <v>0</v>
      </c>
      <c r="H18" s="47">
        <v>0</v>
      </c>
      <c r="I18" s="47">
        <f t="shared" si="0"/>
        <v>0</v>
      </c>
      <c r="J18" s="47">
        <v>99</v>
      </c>
      <c r="K18" s="47">
        <v>21</v>
      </c>
      <c r="L18" s="47">
        <v>93</v>
      </c>
      <c r="M18" s="47">
        <v>20</v>
      </c>
      <c r="N18" s="47">
        <v>37</v>
      </c>
      <c r="O18" s="47">
        <v>7</v>
      </c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</row>
    <row r="19" spans="1:34" ht="12.75">
      <c r="A19" s="44">
        <v>12</v>
      </c>
      <c r="B19" s="330" t="s">
        <v>16</v>
      </c>
      <c r="C19" s="47">
        <v>0</v>
      </c>
      <c r="D19" s="47">
        <v>11</v>
      </c>
      <c r="E19" s="47">
        <v>11</v>
      </c>
      <c r="F19" s="47">
        <v>0</v>
      </c>
      <c r="G19" s="47">
        <v>11</v>
      </c>
      <c r="H19" s="47">
        <v>0</v>
      </c>
      <c r="I19" s="47">
        <f t="shared" si="0"/>
        <v>0</v>
      </c>
      <c r="J19" s="47">
        <v>11</v>
      </c>
      <c r="K19" s="47">
        <v>36</v>
      </c>
      <c r="L19" s="47">
        <v>17</v>
      </c>
      <c r="M19" s="47">
        <v>5</v>
      </c>
      <c r="N19" s="47">
        <v>16</v>
      </c>
      <c r="O19" s="47">
        <v>4</v>
      </c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</row>
    <row r="20" spans="1:34" ht="12.75">
      <c r="A20" s="44">
        <v>13</v>
      </c>
      <c r="B20" s="330" t="s">
        <v>17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f t="shared" si="0"/>
        <v>0</v>
      </c>
      <c r="J20" s="47">
        <v>576</v>
      </c>
      <c r="K20" s="47">
        <v>92</v>
      </c>
      <c r="L20" s="47">
        <v>390</v>
      </c>
      <c r="M20" s="47">
        <v>57</v>
      </c>
      <c r="N20" s="47">
        <v>230</v>
      </c>
      <c r="O20" s="47">
        <v>27</v>
      </c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</row>
    <row r="21" spans="1:34" ht="12.75">
      <c r="A21" s="44">
        <v>14</v>
      </c>
      <c r="B21" s="330" t="s">
        <v>155</v>
      </c>
      <c r="C21" s="47">
        <v>13</v>
      </c>
      <c r="D21" s="47">
        <v>15</v>
      </c>
      <c r="E21" s="47">
        <v>7</v>
      </c>
      <c r="F21" s="47">
        <v>7</v>
      </c>
      <c r="G21" s="47">
        <v>3</v>
      </c>
      <c r="H21" s="47">
        <v>0</v>
      </c>
      <c r="I21" s="47">
        <f t="shared" si="0"/>
        <v>8</v>
      </c>
      <c r="J21" s="47">
        <v>163</v>
      </c>
      <c r="K21" s="47">
        <v>85</v>
      </c>
      <c r="L21" s="47">
        <v>0</v>
      </c>
      <c r="M21" s="47">
        <v>0</v>
      </c>
      <c r="N21" s="47">
        <v>0</v>
      </c>
      <c r="O21" s="47">
        <v>0</v>
      </c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</row>
    <row r="22" spans="1:34" ht="12.75">
      <c r="A22" s="44">
        <v>15</v>
      </c>
      <c r="B22" s="330" t="s">
        <v>72</v>
      </c>
      <c r="C22" s="47">
        <v>0</v>
      </c>
      <c r="D22" s="47">
        <v>132</v>
      </c>
      <c r="E22" s="47">
        <v>93</v>
      </c>
      <c r="F22" s="47">
        <v>51</v>
      </c>
      <c r="G22" s="47">
        <v>24</v>
      </c>
      <c r="H22" s="47">
        <v>8</v>
      </c>
      <c r="I22" s="47">
        <f t="shared" si="0"/>
        <v>31</v>
      </c>
      <c r="J22" s="47">
        <v>1105</v>
      </c>
      <c r="K22" s="47">
        <v>530</v>
      </c>
      <c r="L22" s="47">
        <v>0</v>
      </c>
      <c r="M22" s="47">
        <v>530</v>
      </c>
      <c r="N22" s="47">
        <v>0</v>
      </c>
      <c r="O22" s="47">
        <v>103</v>
      </c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</row>
    <row r="23" spans="1:34" ht="12.75">
      <c r="A23" s="44">
        <v>16</v>
      </c>
      <c r="B23" s="330" t="s">
        <v>99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f t="shared" si="0"/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</row>
    <row r="24" spans="1:34" ht="12.75">
      <c r="A24" s="44">
        <v>17</v>
      </c>
      <c r="B24" s="330" t="s">
        <v>20</v>
      </c>
      <c r="C24" s="47">
        <v>0</v>
      </c>
      <c r="D24" s="47">
        <v>45</v>
      </c>
      <c r="E24" s="47">
        <v>41</v>
      </c>
      <c r="F24" s="47">
        <v>41</v>
      </c>
      <c r="G24" s="47">
        <v>20</v>
      </c>
      <c r="H24" s="47">
        <v>0</v>
      </c>
      <c r="I24" s="47">
        <f t="shared" si="0"/>
        <v>4</v>
      </c>
      <c r="J24" s="47">
        <v>1172</v>
      </c>
      <c r="K24" s="47">
        <v>681</v>
      </c>
      <c r="L24" s="47">
        <v>1079</v>
      </c>
      <c r="M24" s="47">
        <v>488</v>
      </c>
      <c r="N24" s="47">
        <v>195</v>
      </c>
      <c r="O24" s="47">
        <v>98</v>
      </c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</row>
    <row r="25" spans="1:34" ht="12.75">
      <c r="A25" s="44">
        <v>18</v>
      </c>
      <c r="B25" s="330" t="s">
        <v>21</v>
      </c>
      <c r="C25" s="47">
        <v>264</v>
      </c>
      <c r="D25" s="47">
        <v>212</v>
      </c>
      <c r="E25" s="47">
        <v>134</v>
      </c>
      <c r="F25" s="47">
        <v>0</v>
      </c>
      <c r="G25" s="47">
        <v>152</v>
      </c>
      <c r="H25" s="47">
        <v>86</v>
      </c>
      <c r="I25" s="47">
        <f t="shared" si="0"/>
        <v>-8</v>
      </c>
      <c r="J25" s="47">
        <v>440</v>
      </c>
      <c r="K25" s="47">
        <v>140</v>
      </c>
      <c r="L25" s="47">
        <v>553</v>
      </c>
      <c r="M25" s="47">
        <v>126</v>
      </c>
      <c r="N25" s="47">
        <v>141</v>
      </c>
      <c r="O25" s="47">
        <v>35</v>
      </c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</row>
    <row r="26" spans="1:34" ht="12.75">
      <c r="A26" s="44">
        <v>19</v>
      </c>
      <c r="B26" s="330" t="s">
        <v>19</v>
      </c>
      <c r="C26" s="47">
        <v>21</v>
      </c>
      <c r="D26" s="47">
        <v>2</v>
      </c>
      <c r="E26" s="47">
        <v>2</v>
      </c>
      <c r="F26" s="47">
        <v>1</v>
      </c>
      <c r="G26" s="47">
        <v>0</v>
      </c>
      <c r="H26" s="47">
        <v>0</v>
      </c>
      <c r="I26" s="47">
        <f t="shared" si="0"/>
        <v>0</v>
      </c>
      <c r="J26" s="47">
        <v>6</v>
      </c>
      <c r="K26" s="47">
        <v>1</v>
      </c>
      <c r="L26" s="47">
        <v>0</v>
      </c>
      <c r="M26" s="47">
        <v>0</v>
      </c>
      <c r="N26" s="47">
        <v>0</v>
      </c>
      <c r="O26" s="47">
        <v>0</v>
      </c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</row>
    <row r="27" spans="1:34" ht="12.75">
      <c r="A27" s="44">
        <v>20</v>
      </c>
      <c r="B27" s="330" t="s">
        <v>118</v>
      </c>
      <c r="C27" s="47">
        <v>0</v>
      </c>
      <c r="D27" s="47">
        <v>23</v>
      </c>
      <c r="E27" s="47">
        <v>12</v>
      </c>
      <c r="F27" s="47">
        <v>12</v>
      </c>
      <c r="G27" s="47">
        <v>4</v>
      </c>
      <c r="H27" s="47">
        <v>2</v>
      </c>
      <c r="I27" s="47">
        <f t="shared" si="0"/>
        <v>9</v>
      </c>
      <c r="J27" s="47">
        <v>24</v>
      </c>
      <c r="K27" s="47">
        <v>3</v>
      </c>
      <c r="L27" s="47">
        <v>24</v>
      </c>
      <c r="M27" s="47">
        <v>3</v>
      </c>
      <c r="N27" s="47">
        <v>3</v>
      </c>
      <c r="O27" s="47">
        <v>0</v>
      </c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</row>
    <row r="28" spans="1:34" s="178" customFormat="1" ht="14.25">
      <c r="A28" s="151"/>
      <c r="B28" s="331" t="s">
        <v>210</v>
      </c>
      <c r="C28" s="126">
        <f aca="true" t="shared" si="1" ref="C28:M28">SUM(C8:C27)</f>
        <v>529</v>
      </c>
      <c r="D28" s="126">
        <f t="shared" si="1"/>
        <v>859</v>
      </c>
      <c r="E28" s="126">
        <f t="shared" si="1"/>
        <v>553</v>
      </c>
      <c r="F28" s="126">
        <f t="shared" si="1"/>
        <v>313</v>
      </c>
      <c r="G28" s="126">
        <f t="shared" si="1"/>
        <v>351</v>
      </c>
      <c r="H28" s="126">
        <f t="shared" si="1"/>
        <v>183</v>
      </c>
      <c r="I28" s="126">
        <f>D28-E28-H28</f>
        <v>123</v>
      </c>
      <c r="J28" s="126">
        <f t="shared" si="1"/>
        <v>10999</v>
      </c>
      <c r="K28" s="126">
        <f t="shared" si="1"/>
        <v>4411</v>
      </c>
      <c r="L28" s="126">
        <f t="shared" si="1"/>
        <v>5211</v>
      </c>
      <c r="M28" s="126">
        <f t="shared" si="1"/>
        <v>2294</v>
      </c>
      <c r="N28" s="126">
        <f>SUM(N8:N27)</f>
        <v>1527</v>
      </c>
      <c r="O28" s="126">
        <f>SUM(O8:O27)</f>
        <v>1279</v>
      </c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</row>
    <row r="29" spans="1:34" ht="12.75">
      <c r="A29" s="44">
        <v>21</v>
      </c>
      <c r="B29" s="330" t="s">
        <v>23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f t="shared" si="0"/>
        <v>0</v>
      </c>
      <c r="J29" s="47">
        <v>5</v>
      </c>
      <c r="K29" s="47">
        <v>1</v>
      </c>
      <c r="L29" s="47">
        <v>0</v>
      </c>
      <c r="M29" s="47">
        <v>0</v>
      </c>
      <c r="N29" s="47">
        <v>0</v>
      </c>
      <c r="O29" s="47">
        <v>0</v>
      </c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</row>
    <row r="30" spans="1:34" ht="12.75">
      <c r="A30" s="44">
        <v>22</v>
      </c>
      <c r="B30" s="330" t="s">
        <v>245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f t="shared" si="0"/>
        <v>0</v>
      </c>
      <c r="J30" s="47">
        <v>1</v>
      </c>
      <c r="K30" s="47">
        <v>1</v>
      </c>
      <c r="L30" s="47">
        <v>0</v>
      </c>
      <c r="M30" s="47">
        <v>0</v>
      </c>
      <c r="N30" s="47">
        <v>0</v>
      </c>
      <c r="O30" s="47">
        <v>0</v>
      </c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</row>
    <row r="31" spans="1:34" ht="12.75">
      <c r="A31" s="44">
        <v>23</v>
      </c>
      <c r="B31" s="330" t="s">
        <v>160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f t="shared" si="0"/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</row>
    <row r="32" spans="1:34" ht="12.75">
      <c r="A32" s="44">
        <v>24</v>
      </c>
      <c r="B32" s="330" t="s">
        <v>22</v>
      </c>
      <c r="C32" s="47">
        <v>2</v>
      </c>
      <c r="D32" s="47">
        <v>2</v>
      </c>
      <c r="E32" s="47">
        <v>0</v>
      </c>
      <c r="F32" s="47">
        <v>0</v>
      </c>
      <c r="G32" s="47">
        <v>0</v>
      </c>
      <c r="H32" s="47">
        <v>2</v>
      </c>
      <c r="I32" s="47">
        <f t="shared" si="0"/>
        <v>0</v>
      </c>
      <c r="J32" s="47">
        <v>34</v>
      </c>
      <c r="K32" s="47">
        <v>12</v>
      </c>
      <c r="L32" s="47">
        <v>34</v>
      </c>
      <c r="M32" s="47">
        <v>12</v>
      </c>
      <c r="N32" s="47">
        <v>12</v>
      </c>
      <c r="O32" s="47">
        <v>5</v>
      </c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</row>
    <row r="33" spans="1:34" ht="12.75">
      <c r="A33" s="44">
        <v>25</v>
      </c>
      <c r="B33" s="330" t="s">
        <v>133</v>
      </c>
      <c r="C33" s="47">
        <v>0</v>
      </c>
      <c r="D33" s="47">
        <v>8</v>
      </c>
      <c r="E33" s="47">
        <v>8</v>
      </c>
      <c r="F33" s="47">
        <v>8</v>
      </c>
      <c r="G33" s="47">
        <v>3</v>
      </c>
      <c r="H33" s="47">
        <v>0</v>
      </c>
      <c r="I33" s="47">
        <f t="shared" si="0"/>
        <v>0</v>
      </c>
      <c r="J33" s="47">
        <v>16</v>
      </c>
      <c r="K33" s="47">
        <v>8</v>
      </c>
      <c r="L33" s="47">
        <v>0</v>
      </c>
      <c r="M33" s="47">
        <v>3</v>
      </c>
      <c r="N33" s="47">
        <v>0</v>
      </c>
      <c r="O33" s="47">
        <v>0</v>
      </c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</row>
    <row r="34" spans="1:34" ht="12.75">
      <c r="A34" s="44">
        <v>26</v>
      </c>
      <c r="B34" s="330" t="s">
        <v>18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f t="shared" si="0"/>
        <v>0</v>
      </c>
      <c r="J34" s="47">
        <v>7925</v>
      </c>
      <c r="K34" s="47">
        <v>1952</v>
      </c>
      <c r="L34" s="47">
        <v>1779</v>
      </c>
      <c r="M34" s="47">
        <v>546</v>
      </c>
      <c r="N34" s="47">
        <v>789</v>
      </c>
      <c r="O34" s="47">
        <v>216</v>
      </c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</row>
    <row r="35" spans="1:34" s="178" customFormat="1" ht="14.25">
      <c r="A35" s="151"/>
      <c r="B35" s="331" t="s">
        <v>212</v>
      </c>
      <c r="C35" s="126">
        <f aca="true" t="shared" si="2" ref="C35:H35">SUM(C29:C34)</f>
        <v>2</v>
      </c>
      <c r="D35" s="126">
        <f t="shared" si="2"/>
        <v>10</v>
      </c>
      <c r="E35" s="126">
        <f t="shared" si="2"/>
        <v>8</v>
      </c>
      <c r="F35" s="126">
        <f t="shared" si="2"/>
        <v>8</v>
      </c>
      <c r="G35" s="126">
        <f t="shared" si="2"/>
        <v>3</v>
      </c>
      <c r="H35" s="126">
        <f t="shared" si="2"/>
        <v>2</v>
      </c>
      <c r="I35" s="126">
        <f>D35-E35-H35</f>
        <v>0</v>
      </c>
      <c r="J35" s="126">
        <f aca="true" t="shared" si="3" ref="J35:O35">SUM(J29:J34)</f>
        <v>7981</v>
      </c>
      <c r="K35" s="126">
        <f t="shared" si="3"/>
        <v>1974</v>
      </c>
      <c r="L35" s="126">
        <f t="shared" si="3"/>
        <v>1813</v>
      </c>
      <c r="M35" s="126">
        <f t="shared" si="3"/>
        <v>561</v>
      </c>
      <c r="N35" s="126">
        <f t="shared" si="3"/>
        <v>801</v>
      </c>
      <c r="O35" s="126">
        <f t="shared" si="3"/>
        <v>221</v>
      </c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</row>
    <row r="36" spans="1:34" ht="12.75">
      <c r="A36" s="44">
        <v>27</v>
      </c>
      <c r="B36" s="330" t="s">
        <v>214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f aca="true" t="shared" si="4" ref="I36:I46">D36-E36-H36</f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</row>
    <row r="37" spans="1:34" ht="12.75">
      <c r="A37" s="44">
        <v>28</v>
      </c>
      <c r="B37" s="330" t="s">
        <v>205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f t="shared" si="4"/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</row>
    <row r="38" spans="1:34" ht="12.75">
      <c r="A38" s="44">
        <v>29</v>
      </c>
      <c r="B38" s="330" t="s">
        <v>206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f t="shared" si="4"/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</row>
    <row r="39" spans="1:34" ht="12.75">
      <c r="A39" s="44">
        <v>30</v>
      </c>
      <c r="B39" s="330" t="s">
        <v>207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f t="shared" si="4"/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</row>
    <row r="40" spans="1:34" ht="12.75">
      <c r="A40" s="88">
        <v>31</v>
      </c>
      <c r="B40" s="332" t="s">
        <v>328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f t="shared" si="4"/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</row>
    <row r="41" spans="1:34" ht="12.75">
      <c r="A41" s="44">
        <v>32</v>
      </c>
      <c r="B41" s="330" t="s">
        <v>224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f t="shared" si="4"/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</row>
    <row r="42" spans="1:34" ht="12.75">
      <c r="A42" s="44">
        <v>33</v>
      </c>
      <c r="B42" s="330" t="s">
        <v>236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f t="shared" si="4"/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</row>
    <row r="43" spans="1:34" ht="12.75">
      <c r="A43" s="44">
        <v>34</v>
      </c>
      <c r="B43" s="330" t="s">
        <v>24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f t="shared" si="4"/>
        <v>0</v>
      </c>
      <c r="J43" s="47">
        <v>14</v>
      </c>
      <c r="K43" s="47">
        <v>3</v>
      </c>
      <c r="L43" s="47">
        <v>14</v>
      </c>
      <c r="M43" s="47">
        <v>3</v>
      </c>
      <c r="N43" s="47">
        <v>3</v>
      </c>
      <c r="O43" s="47">
        <v>1</v>
      </c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</row>
    <row r="44" spans="1:34" ht="12.75">
      <c r="A44" s="44">
        <v>35</v>
      </c>
      <c r="B44" s="330" t="s">
        <v>209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f t="shared" si="4"/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</row>
    <row r="45" spans="1:34" ht="12.75">
      <c r="A45" s="44">
        <v>36</v>
      </c>
      <c r="B45" s="330" t="s">
        <v>329</v>
      </c>
      <c r="C45" s="47">
        <v>2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f t="shared" si="4"/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</row>
    <row r="46" spans="1:34" ht="12.75">
      <c r="A46" s="44">
        <v>37</v>
      </c>
      <c r="B46" s="330" t="s">
        <v>331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f t="shared" si="4"/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</row>
    <row r="47" spans="1:34" s="178" customFormat="1" ht="14.25">
      <c r="A47" s="151"/>
      <c r="B47" s="331" t="s">
        <v>211</v>
      </c>
      <c r="C47" s="126">
        <f aca="true" t="shared" si="5" ref="C47:O47">SUM(C36:C46)</f>
        <v>2</v>
      </c>
      <c r="D47" s="126">
        <f t="shared" si="5"/>
        <v>0</v>
      </c>
      <c r="E47" s="126">
        <f t="shared" si="5"/>
        <v>0</v>
      </c>
      <c r="F47" s="126">
        <f t="shared" si="5"/>
        <v>0</v>
      </c>
      <c r="G47" s="126">
        <f t="shared" si="5"/>
        <v>0</v>
      </c>
      <c r="H47" s="126">
        <f t="shared" si="5"/>
        <v>0</v>
      </c>
      <c r="I47" s="126">
        <f t="shared" si="5"/>
        <v>0</v>
      </c>
      <c r="J47" s="126">
        <f t="shared" si="5"/>
        <v>14</v>
      </c>
      <c r="K47" s="126">
        <f t="shared" si="5"/>
        <v>3</v>
      </c>
      <c r="L47" s="126">
        <f t="shared" si="5"/>
        <v>14</v>
      </c>
      <c r="M47" s="126">
        <f t="shared" si="5"/>
        <v>3</v>
      </c>
      <c r="N47" s="126">
        <f t="shared" si="5"/>
        <v>3</v>
      </c>
      <c r="O47" s="126">
        <f t="shared" si="5"/>
        <v>1</v>
      </c>
      <c r="P47" s="256"/>
      <c r="Q47" s="256"/>
      <c r="R47" s="256"/>
      <c r="S47" s="256"/>
      <c r="T47" s="256"/>
      <c r="U47" s="256"/>
      <c r="V47" s="256"/>
      <c r="W47" s="256"/>
      <c r="X47" s="256"/>
      <c r="Y47" s="256"/>
      <c r="Z47" s="256"/>
      <c r="AA47" s="256"/>
      <c r="AB47" s="256"/>
      <c r="AC47" s="256"/>
      <c r="AD47" s="256"/>
      <c r="AE47" s="256"/>
      <c r="AF47" s="256"/>
      <c r="AG47" s="256"/>
      <c r="AH47" s="256"/>
    </row>
    <row r="48" spans="1:34" s="178" customFormat="1" ht="14.25">
      <c r="A48" s="151"/>
      <c r="B48" s="333" t="s">
        <v>117</v>
      </c>
      <c r="C48" s="126">
        <f aca="true" t="shared" si="6" ref="C48:O48">C28+C35+C47</f>
        <v>533</v>
      </c>
      <c r="D48" s="126">
        <f t="shared" si="6"/>
        <v>869</v>
      </c>
      <c r="E48" s="126">
        <f t="shared" si="6"/>
        <v>561</v>
      </c>
      <c r="F48" s="126">
        <f t="shared" si="6"/>
        <v>321</v>
      </c>
      <c r="G48" s="126">
        <f t="shared" si="6"/>
        <v>354</v>
      </c>
      <c r="H48" s="126">
        <f t="shared" si="6"/>
        <v>185</v>
      </c>
      <c r="I48" s="126">
        <f t="shared" si="6"/>
        <v>123</v>
      </c>
      <c r="J48" s="126">
        <f t="shared" si="6"/>
        <v>18994</v>
      </c>
      <c r="K48" s="126">
        <f t="shared" si="6"/>
        <v>6388</v>
      </c>
      <c r="L48" s="126">
        <f t="shared" si="6"/>
        <v>7038</v>
      </c>
      <c r="M48" s="126">
        <f t="shared" si="6"/>
        <v>2858</v>
      </c>
      <c r="N48" s="126">
        <f t="shared" si="6"/>
        <v>2331</v>
      </c>
      <c r="O48" s="126">
        <f t="shared" si="6"/>
        <v>1501</v>
      </c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  <c r="AE48" s="256"/>
      <c r="AF48" s="256"/>
      <c r="AG48" s="256"/>
      <c r="AH48" s="256"/>
    </row>
    <row r="49" spans="1:34" ht="12.75">
      <c r="A49" s="44"/>
      <c r="B49" s="149"/>
      <c r="C49" s="56"/>
      <c r="D49" s="56"/>
      <c r="E49" s="56"/>
      <c r="F49" s="56"/>
      <c r="G49" s="56"/>
      <c r="H49" s="56"/>
      <c r="I49" s="56"/>
      <c r="J49" s="56"/>
      <c r="K49" s="56"/>
      <c r="L49" s="55"/>
      <c r="M49" s="55"/>
      <c r="N49" s="55"/>
      <c r="O49" s="55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</row>
    <row r="50" spans="1:34" ht="12.75">
      <c r="A50" s="44"/>
      <c r="B50" s="149"/>
      <c r="C50" s="56"/>
      <c r="D50" s="56"/>
      <c r="E50" s="56"/>
      <c r="F50" s="56"/>
      <c r="G50" s="56"/>
      <c r="H50" s="56"/>
      <c r="I50" s="56"/>
      <c r="J50" s="56"/>
      <c r="K50" s="56"/>
      <c r="L50" s="55"/>
      <c r="M50" s="55"/>
      <c r="N50" s="55"/>
      <c r="O50" s="55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</row>
    <row r="51" spans="1:34" ht="12.75">
      <c r="A51" s="44"/>
      <c r="B51" s="149"/>
      <c r="C51" s="56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</row>
    <row r="52" spans="1:34" ht="12.75">
      <c r="A52" s="143" t="s">
        <v>116</v>
      </c>
      <c r="B52" s="149" t="s">
        <v>5</v>
      </c>
      <c r="C52" s="173" t="s">
        <v>70</v>
      </c>
      <c r="D52" s="56" t="s">
        <v>227</v>
      </c>
      <c r="E52" s="56"/>
      <c r="F52" s="56"/>
      <c r="G52" s="56"/>
      <c r="H52" s="56"/>
      <c r="I52" s="56"/>
      <c r="J52" s="56" t="s">
        <v>102</v>
      </c>
      <c r="K52" s="56"/>
      <c r="L52" s="55"/>
      <c r="M52" s="55"/>
      <c r="N52" s="55"/>
      <c r="O52" s="55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</row>
    <row r="53" spans="1:34" ht="18" customHeight="1">
      <c r="A53" s="143" t="s">
        <v>116</v>
      </c>
      <c r="B53" s="288" t="s">
        <v>5</v>
      </c>
      <c r="C53" s="106" t="s">
        <v>70</v>
      </c>
      <c r="D53" s="103" t="s">
        <v>405</v>
      </c>
      <c r="E53" s="280"/>
      <c r="F53" s="280"/>
      <c r="G53" s="280"/>
      <c r="H53" s="280"/>
      <c r="I53" s="104"/>
      <c r="J53" s="103" t="s">
        <v>102</v>
      </c>
      <c r="K53" s="280"/>
      <c r="L53" s="403"/>
      <c r="M53" s="403"/>
      <c r="N53" s="403"/>
      <c r="O53" s="330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</row>
    <row r="54" spans="1:34" ht="12.75">
      <c r="A54" s="143" t="s">
        <v>6</v>
      </c>
      <c r="B54" s="334"/>
      <c r="C54" s="79"/>
      <c r="D54" s="404" t="s">
        <v>74</v>
      </c>
      <c r="E54" s="339" t="s">
        <v>186</v>
      </c>
      <c r="F54" s="339" t="s">
        <v>103</v>
      </c>
      <c r="G54" s="162"/>
      <c r="H54" s="162" t="s">
        <v>74</v>
      </c>
      <c r="I54" s="106" t="s">
        <v>74</v>
      </c>
      <c r="J54" s="346" t="s">
        <v>80</v>
      </c>
      <c r="K54" s="405"/>
      <c r="L54" s="478" t="s">
        <v>226</v>
      </c>
      <c r="M54" s="479"/>
      <c r="N54" s="478" t="s">
        <v>182</v>
      </c>
      <c r="O54" s="479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</row>
    <row r="55" spans="1:34" ht="12.75">
      <c r="A55" s="44"/>
      <c r="B55" s="290"/>
      <c r="C55" s="291"/>
      <c r="D55" s="291" t="s">
        <v>75</v>
      </c>
      <c r="E55" s="102" t="s">
        <v>71</v>
      </c>
      <c r="F55" s="102" t="s">
        <v>71</v>
      </c>
      <c r="G55" s="102" t="s">
        <v>58</v>
      </c>
      <c r="H55" s="406" t="s">
        <v>76</v>
      </c>
      <c r="I55" s="291" t="s">
        <v>85</v>
      </c>
      <c r="J55" s="407" t="s">
        <v>104</v>
      </c>
      <c r="K55" s="406"/>
      <c r="L55" s="474"/>
      <c r="M55" s="473"/>
      <c r="N55" s="474" t="s">
        <v>136</v>
      </c>
      <c r="O55" s="473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</row>
    <row r="56" spans="1:34" ht="12.75">
      <c r="A56" s="143"/>
      <c r="B56" s="293"/>
      <c r="C56" s="49"/>
      <c r="D56" s="49"/>
      <c r="E56" s="408"/>
      <c r="F56" s="408"/>
      <c r="G56" s="180" t="s">
        <v>31</v>
      </c>
      <c r="H56" s="180" t="s">
        <v>77</v>
      </c>
      <c r="I56" s="49" t="s">
        <v>87</v>
      </c>
      <c r="J56" s="102" t="s">
        <v>71</v>
      </c>
      <c r="K56" s="102" t="s">
        <v>58</v>
      </c>
      <c r="L56" s="102" t="s">
        <v>71</v>
      </c>
      <c r="M56" s="102" t="s">
        <v>58</v>
      </c>
      <c r="N56" s="102" t="s">
        <v>71</v>
      </c>
      <c r="O56" s="102" t="s">
        <v>58</v>
      </c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</row>
    <row r="57" spans="1:34" ht="15.75" customHeight="1">
      <c r="A57" s="44">
        <v>38</v>
      </c>
      <c r="B57" s="47" t="s">
        <v>73</v>
      </c>
      <c r="C57" s="47">
        <v>0</v>
      </c>
      <c r="D57" s="47">
        <v>9</v>
      </c>
      <c r="E57" s="47">
        <v>6</v>
      </c>
      <c r="F57" s="47">
        <v>10</v>
      </c>
      <c r="G57" s="47">
        <v>3</v>
      </c>
      <c r="H57" s="47">
        <v>0</v>
      </c>
      <c r="I57" s="47">
        <f aca="true" t="shared" si="7" ref="I57:I64">D57-E57-H57</f>
        <v>3</v>
      </c>
      <c r="J57" s="47">
        <v>355</v>
      </c>
      <c r="K57" s="47">
        <v>73</v>
      </c>
      <c r="L57" s="47">
        <v>353</v>
      </c>
      <c r="M57" s="47">
        <v>72</v>
      </c>
      <c r="N57" s="47">
        <v>0</v>
      </c>
      <c r="O57" s="47">
        <v>0</v>
      </c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</row>
    <row r="58" spans="1:34" ht="15.75" customHeight="1">
      <c r="A58" s="44">
        <v>39</v>
      </c>
      <c r="B58" s="47" t="s">
        <v>250</v>
      </c>
      <c r="C58" s="47">
        <v>0</v>
      </c>
      <c r="D58" s="47">
        <v>155</v>
      </c>
      <c r="E58" s="47">
        <v>87</v>
      </c>
      <c r="F58" s="47">
        <v>79</v>
      </c>
      <c r="G58" s="47">
        <v>30</v>
      </c>
      <c r="H58" s="47">
        <v>19</v>
      </c>
      <c r="I58" s="47">
        <f t="shared" si="7"/>
        <v>49</v>
      </c>
      <c r="J58" s="47">
        <v>1124</v>
      </c>
      <c r="K58" s="47">
        <v>429</v>
      </c>
      <c r="L58" s="47">
        <v>983</v>
      </c>
      <c r="M58" s="47">
        <v>303</v>
      </c>
      <c r="N58" s="47">
        <v>127</v>
      </c>
      <c r="O58" s="47">
        <v>44</v>
      </c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</row>
    <row r="59" spans="1:34" ht="15.75" customHeight="1">
      <c r="A59" s="44">
        <v>40</v>
      </c>
      <c r="B59" s="47" t="s">
        <v>28</v>
      </c>
      <c r="C59" s="47">
        <v>0</v>
      </c>
      <c r="D59" s="47">
        <v>1</v>
      </c>
      <c r="E59" s="47">
        <v>1</v>
      </c>
      <c r="F59" s="47">
        <v>1</v>
      </c>
      <c r="G59" s="47">
        <v>0</v>
      </c>
      <c r="H59" s="47">
        <v>0</v>
      </c>
      <c r="I59" s="47">
        <f t="shared" si="7"/>
        <v>0</v>
      </c>
      <c r="J59" s="47">
        <v>21</v>
      </c>
      <c r="K59" s="47">
        <v>7</v>
      </c>
      <c r="L59" s="47">
        <v>21</v>
      </c>
      <c r="M59" s="47">
        <v>7</v>
      </c>
      <c r="N59" s="47">
        <v>0</v>
      </c>
      <c r="O59" s="47">
        <v>0</v>
      </c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</row>
    <row r="60" spans="1:34" ht="15.75" customHeight="1">
      <c r="A60" s="44">
        <v>41</v>
      </c>
      <c r="B60" s="47" t="s">
        <v>217</v>
      </c>
      <c r="C60" s="47">
        <v>0</v>
      </c>
      <c r="D60" s="47">
        <v>488</v>
      </c>
      <c r="E60" s="47">
        <v>227</v>
      </c>
      <c r="F60" s="47">
        <v>106</v>
      </c>
      <c r="G60" s="47">
        <v>35</v>
      </c>
      <c r="H60" s="47">
        <v>151</v>
      </c>
      <c r="I60" s="47">
        <f t="shared" si="7"/>
        <v>110</v>
      </c>
      <c r="J60" s="47">
        <v>1557</v>
      </c>
      <c r="K60" s="47">
        <v>309</v>
      </c>
      <c r="L60" s="47">
        <v>1557</v>
      </c>
      <c r="M60" s="47">
        <v>309</v>
      </c>
      <c r="N60" s="47">
        <v>574</v>
      </c>
      <c r="O60" s="47">
        <v>130</v>
      </c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</row>
    <row r="61" spans="1:34" ht="15.75" customHeight="1">
      <c r="A61" s="44">
        <v>42</v>
      </c>
      <c r="B61" s="47" t="s">
        <v>27</v>
      </c>
      <c r="C61" s="47">
        <v>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f t="shared" si="7"/>
        <v>0</v>
      </c>
      <c r="J61" s="47">
        <v>410</v>
      </c>
      <c r="K61" s="47">
        <v>68</v>
      </c>
      <c r="L61" s="47">
        <v>410</v>
      </c>
      <c r="M61" s="47">
        <v>68</v>
      </c>
      <c r="N61" s="47">
        <v>126</v>
      </c>
      <c r="O61" s="47">
        <v>17</v>
      </c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</row>
    <row r="62" spans="1:34" ht="15.75" customHeight="1">
      <c r="A62" s="44">
        <v>43</v>
      </c>
      <c r="B62" s="47" t="s">
        <v>344</v>
      </c>
      <c r="C62" s="47">
        <v>0</v>
      </c>
      <c r="D62" s="47">
        <v>104</v>
      </c>
      <c r="E62" s="47">
        <v>83</v>
      </c>
      <c r="F62" s="47">
        <v>73</v>
      </c>
      <c r="G62" s="47">
        <v>106</v>
      </c>
      <c r="H62" s="47">
        <v>3</v>
      </c>
      <c r="I62" s="47">
        <v>16</v>
      </c>
      <c r="J62" s="47">
        <v>3853</v>
      </c>
      <c r="K62" s="47">
        <v>751</v>
      </c>
      <c r="L62" s="47">
        <v>651</v>
      </c>
      <c r="M62" s="47">
        <v>278</v>
      </c>
      <c r="N62" s="47">
        <v>130</v>
      </c>
      <c r="O62" s="47">
        <v>55</v>
      </c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</row>
    <row r="63" spans="1:34" ht="15.75" customHeight="1">
      <c r="A63" s="44">
        <v>44</v>
      </c>
      <c r="B63" s="47" t="s">
        <v>25</v>
      </c>
      <c r="C63" s="47">
        <v>14</v>
      </c>
      <c r="D63" s="47">
        <v>20</v>
      </c>
      <c r="E63" s="47">
        <v>20</v>
      </c>
      <c r="F63" s="47">
        <v>20</v>
      </c>
      <c r="G63" s="47">
        <v>8</v>
      </c>
      <c r="H63" s="47">
        <v>0</v>
      </c>
      <c r="I63" s="47">
        <f t="shared" si="7"/>
        <v>0</v>
      </c>
      <c r="J63" s="47">
        <v>337</v>
      </c>
      <c r="K63" s="47">
        <v>50</v>
      </c>
      <c r="L63" s="47">
        <v>337</v>
      </c>
      <c r="M63" s="47">
        <v>50</v>
      </c>
      <c r="N63" s="47">
        <v>66</v>
      </c>
      <c r="O63" s="47">
        <v>9</v>
      </c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</row>
    <row r="64" spans="1:34" ht="15.75" customHeight="1">
      <c r="A64" s="44">
        <v>45</v>
      </c>
      <c r="B64" s="47" t="s">
        <v>26</v>
      </c>
      <c r="C64" s="47">
        <v>0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f t="shared" si="7"/>
        <v>0</v>
      </c>
      <c r="J64" s="47">
        <v>42</v>
      </c>
      <c r="K64" s="47">
        <v>10</v>
      </c>
      <c r="L64" s="47">
        <v>42</v>
      </c>
      <c r="M64" s="47">
        <v>10</v>
      </c>
      <c r="N64" s="47">
        <v>9</v>
      </c>
      <c r="O64" s="47">
        <v>2</v>
      </c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</row>
    <row r="65" spans="1:34" s="178" customFormat="1" ht="15.75" customHeight="1">
      <c r="A65" s="44"/>
      <c r="B65" s="333" t="s">
        <v>117</v>
      </c>
      <c r="C65" s="126">
        <f aca="true" t="shared" si="8" ref="C65:H65">SUM(C57:C64)</f>
        <v>14</v>
      </c>
      <c r="D65" s="126">
        <f t="shared" si="8"/>
        <v>777</v>
      </c>
      <c r="E65" s="126">
        <f t="shared" si="8"/>
        <v>424</v>
      </c>
      <c r="F65" s="126">
        <f t="shared" si="8"/>
        <v>289</v>
      </c>
      <c r="G65" s="126">
        <f t="shared" si="8"/>
        <v>182</v>
      </c>
      <c r="H65" s="126">
        <f t="shared" si="8"/>
        <v>173</v>
      </c>
      <c r="I65" s="126">
        <f>D65-E65-H65</f>
        <v>180</v>
      </c>
      <c r="J65" s="126">
        <f aca="true" t="shared" si="9" ref="J65:O65">SUM(J57:J64)</f>
        <v>7699</v>
      </c>
      <c r="K65" s="126">
        <f t="shared" si="9"/>
        <v>1697</v>
      </c>
      <c r="L65" s="126">
        <f t="shared" si="9"/>
        <v>4354</v>
      </c>
      <c r="M65" s="126">
        <f t="shared" si="9"/>
        <v>1097</v>
      </c>
      <c r="N65" s="126">
        <f t="shared" si="9"/>
        <v>1032</v>
      </c>
      <c r="O65" s="126">
        <f t="shared" si="9"/>
        <v>257</v>
      </c>
      <c r="P65" s="256"/>
      <c r="Q65" s="256"/>
      <c r="R65" s="256"/>
      <c r="S65" s="256"/>
      <c r="T65" s="256"/>
      <c r="U65" s="256"/>
      <c r="V65" s="256"/>
      <c r="W65" s="256"/>
      <c r="X65" s="256"/>
      <c r="Y65" s="256"/>
      <c r="Z65" s="256"/>
      <c r="AA65" s="256"/>
      <c r="AB65" s="256"/>
      <c r="AC65" s="256"/>
      <c r="AD65" s="256"/>
      <c r="AE65" s="256"/>
      <c r="AF65" s="256"/>
      <c r="AG65" s="256"/>
      <c r="AH65" s="256"/>
    </row>
    <row r="66" spans="1:34" ht="15.75" customHeight="1">
      <c r="A66" s="44"/>
      <c r="B66" s="330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</row>
    <row r="67" spans="1:34" ht="15.75" customHeight="1">
      <c r="A67" s="44">
        <v>46</v>
      </c>
      <c r="B67" s="330" t="s">
        <v>29</v>
      </c>
      <c r="C67" s="47">
        <v>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f>D67-E67-H67</f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</row>
    <row r="68" spans="1:34" ht="15.75" customHeight="1">
      <c r="A68" s="44">
        <v>47</v>
      </c>
      <c r="B68" s="330" t="s">
        <v>124</v>
      </c>
      <c r="C68" s="47">
        <v>0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f>D68-E68-H68</f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v>0</v>
      </c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</row>
    <row r="69" spans="1:34" s="178" customFormat="1" ht="15.75" customHeight="1">
      <c r="A69" s="151"/>
      <c r="B69" s="333" t="s">
        <v>117</v>
      </c>
      <c r="C69" s="126">
        <f aca="true" t="shared" si="10" ref="C69:K69">SUM(C67:C68)</f>
        <v>0</v>
      </c>
      <c r="D69" s="126">
        <f t="shared" si="10"/>
        <v>0</v>
      </c>
      <c r="E69" s="126">
        <f t="shared" si="10"/>
        <v>0</v>
      </c>
      <c r="F69" s="126">
        <f t="shared" si="10"/>
        <v>0</v>
      </c>
      <c r="G69" s="126">
        <f t="shared" si="10"/>
        <v>0</v>
      </c>
      <c r="H69" s="126">
        <f t="shared" si="10"/>
        <v>0</v>
      </c>
      <c r="I69" s="285">
        <f>D69-E69-H69</f>
        <v>0</v>
      </c>
      <c r="J69" s="126">
        <f t="shared" si="10"/>
        <v>0</v>
      </c>
      <c r="K69" s="126">
        <f t="shared" si="10"/>
        <v>0</v>
      </c>
      <c r="L69" s="126">
        <f>SUM(L67:L68)</f>
        <v>0</v>
      </c>
      <c r="M69" s="126">
        <f>SUM(M67:M68)</f>
        <v>0</v>
      </c>
      <c r="N69" s="126">
        <f>SUM(N67:N68)</f>
        <v>0</v>
      </c>
      <c r="O69" s="126">
        <f>SUM(O67:O68)</f>
        <v>0</v>
      </c>
      <c r="P69" s="256"/>
      <c r="Q69" s="256"/>
      <c r="R69" s="256"/>
      <c r="S69" s="256"/>
      <c r="T69" s="256"/>
      <c r="U69" s="256"/>
      <c r="V69" s="256"/>
      <c r="W69" s="256"/>
      <c r="X69" s="256"/>
      <c r="Y69" s="256"/>
      <c r="Z69" s="256"/>
      <c r="AA69" s="256"/>
      <c r="AB69" s="256"/>
      <c r="AC69" s="256"/>
      <c r="AD69" s="256"/>
      <c r="AE69" s="256"/>
      <c r="AF69" s="256"/>
      <c r="AG69" s="256"/>
      <c r="AH69" s="256"/>
    </row>
    <row r="70" spans="1:34" s="178" customFormat="1" ht="15.75" customHeight="1">
      <c r="A70" s="151"/>
      <c r="B70" s="333" t="s">
        <v>30</v>
      </c>
      <c r="C70" s="126">
        <f aca="true" t="shared" si="11" ref="C70:K70">+C48+C65+C69</f>
        <v>547</v>
      </c>
      <c r="D70" s="126">
        <f t="shared" si="11"/>
        <v>1646</v>
      </c>
      <c r="E70" s="126">
        <f t="shared" si="11"/>
        <v>985</v>
      </c>
      <c r="F70" s="126">
        <f t="shared" si="11"/>
        <v>610</v>
      </c>
      <c r="G70" s="126">
        <f t="shared" si="11"/>
        <v>536</v>
      </c>
      <c r="H70" s="126">
        <f t="shared" si="11"/>
        <v>358</v>
      </c>
      <c r="I70" s="126">
        <f t="shared" si="11"/>
        <v>303</v>
      </c>
      <c r="J70" s="126">
        <f t="shared" si="11"/>
        <v>26693</v>
      </c>
      <c r="K70" s="126">
        <f t="shared" si="11"/>
        <v>8085</v>
      </c>
      <c r="L70" s="126">
        <f>+L48+L69</f>
        <v>7038</v>
      </c>
      <c r="M70" s="126">
        <f>+M48+M69</f>
        <v>2858</v>
      </c>
      <c r="N70" s="126">
        <f>+N48+N69</f>
        <v>2331</v>
      </c>
      <c r="O70" s="126">
        <f>+O48+O69</f>
        <v>1501</v>
      </c>
      <c r="P70" s="256"/>
      <c r="Q70" s="256"/>
      <c r="R70" s="256"/>
      <c r="S70" s="256"/>
      <c r="T70" s="256"/>
      <c r="U70" s="256"/>
      <c r="V70" s="256"/>
      <c r="W70" s="256"/>
      <c r="X70" s="256"/>
      <c r="Y70" s="256"/>
      <c r="Z70" s="256"/>
      <c r="AA70" s="256"/>
      <c r="AB70" s="256"/>
      <c r="AC70" s="256"/>
      <c r="AD70" s="256"/>
      <c r="AE70" s="256"/>
      <c r="AF70" s="256"/>
      <c r="AG70" s="256"/>
      <c r="AH70" s="256"/>
    </row>
    <row r="71" spans="1:34" ht="12.75">
      <c r="A71" s="44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</row>
    <row r="72" spans="1:34" ht="12.75">
      <c r="A72" s="44"/>
      <c r="B72" s="81"/>
      <c r="C72" s="55"/>
      <c r="D72" s="55"/>
      <c r="E72" s="55"/>
      <c r="F72" s="55"/>
      <c r="G72" s="55"/>
      <c r="H72" s="55"/>
      <c r="I72" s="55" t="s">
        <v>31</v>
      </c>
      <c r="J72" s="55"/>
      <c r="K72" s="55"/>
      <c r="L72" s="55"/>
      <c r="M72" s="55"/>
      <c r="N72" s="55"/>
      <c r="O72" s="55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</row>
    <row r="73" spans="1:34" ht="12.75">
      <c r="A73" s="44"/>
      <c r="B73" s="82" t="s">
        <v>390</v>
      </c>
      <c r="C73" s="56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</row>
  </sheetData>
  <sheetProtection/>
  <mergeCells count="8">
    <mergeCell ref="L55:M55"/>
    <mergeCell ref="N55:O55"/>
    <mergeCell ref="L54:M54"/>
    <mergeCell ref="L5:M5"/>
    <mergeCell ref="L6:M6"/>
    <mergeCell ref="N5:O5"/>
    <mergeCell ref="N6:O6"/>
    <mergeCell ref="N54:O54"/>
  </mergeCells>
  <printOptions gridLines="1" horizontalCentered="1"/>
  <pageMargins left="0.75" right="0.75" top="0.75" bottom="0.75" header="0.5" footer="0.5"/>
  <pageSetup blackAndWhite="1" horizontalDpi="300" verticalDpi="300" orientation="landscape" paperSize="9" scale="73" r:id="rId2"/>
  <rowBreaks count="1" manualBreakCount="1">
    <brk id="48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C56">
      <selection activeCell="A34" sqref="A34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3" width="11.7109375" style="0" customWidth="1"/>
    <col min="4" max="4" width="13.8515625" style="0" customWidth="1"/>
    <col min="5" max="5" width="18.57421875" style="0" customWidth="1"/>
    <col min="6" max="6" width="19.421875" style="0" customWidth="1"/>
    <col min="7" max="7" width="15.28125" style="0" customWidth="1"/>
    <col min="8" max="9" width="12.28125" style="82" customWidth="1"/>
    <col min="10" max="10" width="15.140625" style="7" customWidth="1"/>
  </cols>
  <sheetData>
    <row r="1" spans="1:5" ht="21.75" customHeight="1">
      <c r="A1" s="2"/>
      <c r="B1" s="2"/>
      <c r="C1" s="2"/>
      <c r="D1" s="1"/>
      <c r="E1" s="1"/>
    </row>
    <row r="2" ht="24" customHeight="1">
      <c r="E2" s="1"/>
    </row>
    <row r="3" ht="18" customHeight="1" hidden="1">
      <c r="E3" s="1"/>
    </row>
    <row r="4" spans="1:10" ht="18" customHeight="1" hidden="1">
      <c r="A4" s="2" t="s">
        <v>116</v>
      </c>
      <c r="B4" s="2" t="s">
        <v>5</v>
      </c>
      <c r="C4" s="2"/>
      <c r="D4" s="533" t="s">
        <v>119</v>
      </c>
      <c r="E4" s="533" t="s">
        <v>167</v>
      </c>
      <c r="F4" s="533" t="s">
        <v>168</v>
      </c>
      <c r="G4" s="533" t="s">
        <v>169</v>
      </c>
      <c r="H4" s="335"/>
      <c r="I4" s="335"/>
      <c r="J4" s="533" t="s">
        <v>215</v>
      </c>
    </row>
    <row r="5" spans="1:11" ht="15" customHeight="1">
      <c r="A5" s="19" t="s">
        <v>116</v>
      </c>
      <c r="B5" s="19" t="s">
        <v>5</v>
      </c>
      <c r="C5" s="529" t="s">
        <v>70</v>
      </c>
      <c r="D5" s="534"/>
      <c r="E5" s="534"/>
      <c r="F5" s="534"/>
      <c r="G5" s="534"/>
      <c r="H5" s="535" t="s">
        <v>239</v>
      </c>
      <c r="I5" s="536"/>
      <c r="J5" s="534"/>
      <c r="K5" t="s">
        <v>31</v>
      </c>
    </row>
    <row r="6" spans="1:10" ht="12.75">
      <c r="A6" s="57" t="s">
        <v>6</v>
      </c>
      <c r="B6" s="62"/>
      <c r="C6" s="530"/>
      <c r="D6" s="534"/>
      <c r="E6" s="534"/>
      <c r="F6" s="534"/>
      <c r="G6" s="534"/>
      <c r="H6" s="537"/>
      <c r="I6" s="538"/>
      <c r="J6" s="534"/>
    </row>
    <row r="7" spans="1:10" ht="12.75">
      <c r="A7" s="70"/>
      <c r="B7" s="20"/>
      <c r="C7" s="63"/>
      <c r="D7" s="75"/>
      <c r="E7" s="75"/>
      <c r="F7" s="75"/>
      <c r="G7" s="75"/>
      <c r="H7" s="336" t="s">
        <v>52</v>
      </c>
      <c r="I7" s="337" t="s">
        <v>58</v>
      </c>
      <c r="J7" s="76"/>
    </row>
    <row r="8" spans="1:13" s="94" customFormat="1" ht="12.75">
      <c r="A8" s="92">
        <v>1</v>
      </c>
      <c r="B8" s="93" t="s">
        <v>7</v>
      </c>
      <c r="C8" s="93">
        <v>0</v>
      </c>
      <c r="D8" s="93">
        <v>187</v>
      </c>
      <c r="E8" s="93">
        <v>16</v>
      </c>
      <c r="F8" s="93">
        <v>107</v>
      </c>
      <c r="G8" s="93">
        <v>48</v>
      </c>
      <c r="H8" s="47">
        <v>1263</v>
      </c>
      <c r="I8" s="47">
        <v>1369</v>
      </c>
      <c r="J8" s="93">
        <v>39</v>
      </c>
      <c r="K8" s="100"/>
      <c r="L8" s="100"/>
      <c r="M8" s="100"/>
    </row>
    <row r="9" spans="1:13" s="94" customFormat="1" ht="12.75">
      <c r="A9" s="92">
        <v>2</v>
      </c>
      <c r="B9" s="93" t="s">
        <v>8</v>
      </c>
      <c r="C9" s="93">
        <v>0</v>
      </c>
      <c r="D9" s="93">
        <v>0</v>
      </c>
      <c r="E9" s="93">
        <v>0</v>
      </c>
      <c r="F9" s="93">
        <v>0</v>
      </c>
      <c r="G9" s="93">
        <v>0</v>
      </c>
      <c r="H9" s="47">
        <v>0</v>
      </c>
      <c r="I9" s="47">
        <v>0</v>
      </c>
      <c r="J9" s="93">
        <v>0</v>
      </c>
      <c r="K9" s="100"/>
      <c r="L9" s="100"/>
      <c r="M9" s="100"/>
    </row>
    <row r="10" spans="1:13" s="94" customFormat="1" ht="12.75">
      <c r="A10" s="92">
        <v>3</v>
      </c>
      <c r="B10" s="93" t="s">
        <v>9</v>
      </c>
      <c r="C10" s="93">
        <v>0</v>
      </c>
      <c r="D10" s="93">
        <v>37</v>
      </c>
      <c r="E10" s="93">
        <v>10</v>
      </c>
      <c r="F10" s="93">
        <v>15</v>
      </c>
      <c r="G10" s="93">
        <v>21</v>
      </c>
      <c r="H10" s="47">
        <v>300</v>
      </c>
      <c r="I10" s="47">
        <v>223</v>
      </c>
      <c r="J10" s="93">
        <v>35</v>
      </c>
      <c r="K10" s="100"/>
      <c r="L10" s="100"/>
      <c r="M10" s="100"/>
    </row>
    <row r="11" spans="1:13" ht="12.75">
      <c r="A11" s="40">
        <v>4</v>
      </c>
      <c r="B11" s="41" t="s">
        <v>10</v>
      </c>
      <c r="C11" s="41">
        <v>0</v>
      </c>
      <c r="D11" s="41">
        <v>162</v>
      </c>
      <c r="E11" s="41">
        <v>54</v>
      </c>
      <c r="F11" s="41">
        <v>29</v>
      </c>
      <c r="G11" s="41">
        <v>491</v>
      </c>
      <c r="H11" s="47">
        <v>1956</v>
      </c>
      <c r="I11" s="47">
        <v>2915</v>
      </c>
      <c r="J11" s="41">
        <v>489</v>
      </c>
      <c r="K11" s="6"/>
      <c r="L11" s="6"/>
      <c r="M11" s="6"/>
    </row>
    <row r="12" spans="1:13" ht="12.75">
      <c r="A12" s="40">
        <v>5</v>
      </c>
      <c r="B12" s="41" t="s">
        <v>11</v>
      </c>
      <c r="C12" s="41">
        <v>122</v>
      </c>
      <c r="D12" s="41">
        <v>244</v>
      </c>
      <c r="E12" s="41">
        <v>9</v>
      </c>
      <c r="F12" s="41">
        <v>64</v>
      </c>
      <c r="G12" s="41">
        <v>51</v>
      </c>
      <c r="H12" s="47">
        <v>779</v>
      </c>
      <c r="I12" s="47">
        <v>598</v>
      </c>
      <c r="J12" s="41">
        <v>34</v>
      </c>
      <c r="K12" s="6"/>
      <c r="L12" s="6"/>
      <c r="M12" s="6"/>
    </row>
    <row r="13" spans="1:13" ht="12.75">
      <c r="A13" s="40">
        <v>6</v>
      </c>
      <c r="B13" s="41" t="s">
        <v>12</v>
      </c>
      <c r="C13" s="41">
        <v>0</v>
      </c>
      <c r="D13" s="41">
        <v>224</v>
      </c>
      <c r="E13" s="41">
        <v>12</v>
      </c>
      <c r="F13" s="41">
        <v>56</v>
      </c>
      <c r="G13" s="41">
        <v>29</v>
      </c>
      <c r="H13" s="47">
        <v>192</v>
      </c>
      <c r="I13" s="47">
        <v>161</v>
      </c>
      <c r="J13" s="41">
        <v>1</v>
      </c>
      <c r="K13" s="6"/>
      <c r="L13" s="6"/>
      <c r="M13" s="6"/>
    </row>
    <row r="14" spans="1:13" s="82" customFormat="1" ht="12.75">
      <c r="A14" s="44">
        <v>7</v>
      </c>
      <c r="B14" s="47" t="s">
        <v>13</v>
      </c>
      <c r="C14" s="47">
        <v>0</v>
      </c>
      <c r="D14" s="47">
        <v>405</v>
      </c>
      <c r="E14" s="47">
        <v>29</v>
      </c>
      <c r="F14" s="47">
        <v>285</v>
      </c>
      <c r="G14" s="47">
        <v>149</v>
      </c>
      <c r="H14" s="47">
        <v>5529</v>
      </c>
      <c r="I14" s="47">
        <v>4426</v>
      </c>
      <c r="J14" s="47">
        <v>240</v>
      </c>
      <c r="K14" s="16"/>
      <c r="L14" s="16"/>
      <c r="M14" s="16"/>
    </row>
    <row r="15" spans="1:13" s="82" customFormat="1" ht="12.75">
      <c r="A15" s="44">
        <v>8</v>
      </c>
      <c r="B15" s="47" t="s">
        <v>154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16"/>
      <c r="L15" s="16"/>
      <c r="M15" s="16"/>
    </row>
    <row r="16" spans="1:13" ht="12.75">
      <c r="A16" s="40">
        <v>9</v>
      </c>
      <c r="B16" s="41" t="s">
        <v>14</v>
      </c>
      <c r="C16" s="41">
        <v>0</v>
      </c>
      <c r="D16" s="41">
        <v>0</v>
      </c>
      <c r="E16" s="41">
        <v>0</v>
      </c>
      <c r="F16" s="41">
        <v>0</v>
      </c>
      <c r="G16" s="41">
        <v>2</v>
      </c>
      <c r="H16" s="47">
        <v>5</v>
      </c>
      <c r="I16" s="47">
        <v>1</v>
      </c>
      <c r="J16" s="41">
        <v>0</v>
      </c>
      <c r="K16" s="6"/>
      <c r="L16" s="6"/>
      <c r="M16" s="6"/>
    </row>
    <row r="17" spans="1:13" ht="12.75">
      <c r="A17" s="44">
        <v>10</v>
      </c>
      <c r="B17" s="41" t="s">
        <v>218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7">
        <v>0</v>
      </c>
      <c r="I17" s="47">
        <v>0</v>
      </c>
      <c r="J17" s="41">
        <v>0</v>
      </c>
      <c r="K17" s="6"/>
      <c r="L17" s="6"/>
      <c r="M17" s="6"/>
    </row>
    <row r="18" spans="1:13" ht="12" customHeight="1">
      <c r="A18" s="40">
        <v>11</v>
      </c>
      <c r="B18" s="41" t="s">
        <v>15</v>
      </c>
      <c r="C18" s="41">
        <v>125</v>
      </c>
      <c r="D18" s="41">
        <v>191</v>
      </c>
      <c r="E18" s="41">
        <v>16</v>
      </c>
      <c r="F18" s="41">
        <v>161</v>
      </c>
      <c r="G18" s="41">
        <v>81</v>
      </c>
      <c r="H18" s="47">
        <v>181</v>
      </c>
      <c r="I18" s="47">
        <v>81</v>
      </c>
      <c r="J18" s="41">
        <v>0</v>
      </c>
      <c r="K18" s="6"/>
      <c r="L18" s="6"/>
      <c r="M18" s="6"/>
    </row>
    <row r="19" spans="1:13" ht="14.25" customHeight="1">
      <c r="A19" s="40">
        <v>12</v>
      </c>
      <c r="B19" s="41" t="s">
        <v>16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7">
        <v>0</v>
      </c>
      <c r="I19" s="47">
        <v>0</v>
      </c>
      <c r="J19" s="41">
        <v>0</v>
      </c>
      <c r="K19" s="6"/>
      <c r="L19" s="6"/>
      <c r="M19" s="6"/>
    </row>
    <row r="20" spans="1:13" ht="12.75">
      <c r="A20" s="40">
        <v>13</v>
      </c>
      <c r="B20" s="41" t="s">
        <v>17</v>
      </c>
      <c r="C20" s="41">
        <v>3</v>
      </c>
      <c r="D20" s="41">
        <v>0</v>
      </c>
      <c r="E20" s="41">
        <v>0</v>
      </c>
      <c r="F20" s="41">
        <v>0</v>
      </c>
      <c r="G20" s="41">
        <v>0</v>
      </c>
      <c r="H20" s="47">
        <v>38</v>
      </c>
      <c r="I20" s="47">
        <v>45</v>
      </c>
      <c r="J20" s="41">
        <v>0</v>
      </c>
      <c r="K20" s="6"/>
      <c r="L20" s="6"/>
      <c r="M20" s="6"/>
    </row>
    <row r="21" spans="1:13" ht="12.75">
      <c r="A21" s="40">
        <v>14</v>
      </c>
      <c r="B21" s="41" t="s">
        <v>155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7">
        <v>0</v>
      </c>
      <c r="I21" s="47">
        <v>0</v>
      </c>
      <c r="J21" s="41">
        <v>0</v>
      </c>
      <c r="K21" s="6"/>
      <c r="L21" s="6"/>
      <c r="M21" s="6"/>
    </row>
    <row r="22" spans="1:13" ht="12.75">
      <c r="A22" s="40">
        <v>15</v>
      </c>
      <c r="B22" s="41" t="s">
        <v>72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7">
        <v>1715</v>
      </c>
      <c r="I22" s="47">
        <v>1219</v>
      </c>
      <c r="J22" s="41">
        <v>0</v>
      </c>
      <c r="K22" s="6"/>
      <c r="L22" s="6"/>
      <c r="M22" s="6"/>
    </row>
    <row r="23" spans="1:13" ht="12" customHeight="1">
      <c r="A23" s="40">
        <v>16</v>
      </c>
      <c r="B23" s="41" t="s">
        <v>99</v>
      </c>
      <c r="C23" s="41">
        <v>0</v>
      </c>
      <c r="D23" s="41">
        <v>30</v>
      </c>
      <c r="E23" s="41">
        <v>1</v>
      </c>
      <c r="F23" s="41">
        <v>29</v>
      </c>
      <c r="G23" s="41">
        <v>33</v>
      </c>
      <c r="H23" s="47">
        <v>159</v>
      </c>
      <c r="I23" s="47">
        <v>132</v>
      </c>
      <c r="J23" s="41">
        <v>0</v>
      </c>
      <c r="K23" s="6"/>
      <c r="L23" s="6"/>
      <c r="M23" s="6"/>
    </row>
    <row r="24" spans="1:13" s="82" customFormat="1" ht="12.75">
      <c r="A24" s="44">
        <v>17</v>
      </c>
      <c r="B24" s="47" t="s">
        <v>20</v>
      </c>
      <c r="C24" s="47">
        <v>650</v>
      </c>
      <c r="D24" s="47">
        <v>752</v>
      </c>
      <c r="E24" s="47">
        <v>251</v>
      </c>
      <c r="F24" s="47">
        <v>52</v>
      </c>
      <c r="G24" s="47">
        <v>87</v>
      </c>
      <c r="H24" s="47">
        <v>1075</v>
      </c>
      <c r="I24" s="47">
        <v>1516</v>
      </c>
      <c r="J24" s="47">
        <v>4</v>
      </c>
      <c r="K24" s="16"/>
      <c r="L24" s="16"/>
      <c r="M24" s="16"/>
    </row>
    <row r="25" spans="1:13" ht="12.75">
      <c r="A25" s="40">
        <v>18</v>
      </c>
      <c r="B25" s="41" t="s">
        <v>21</v>
      </c>
      <c r="C25" s="41">
        <v>2995</v>
      </c>
      <c r="D25" s="41">
        <v>3372</v>
      </c>
      <c r="E25" s="41">
        <v>282</v>
      </c>
      <c r="F25" s="41">
        <v>197</v>
      </c>
      <c r="G25" s="41">
        <v>181</v>
      </c>
      <c r="H25" s="47">
        <v>723</v>
      </c>
      <c r="I25" s="47">
        <v>612</v>
      </c>
      <c r="J25" s="41">
        <v>29</v>
      </c>
      <c r="K25" s="6"/>
      <c r="L25" s="6"/>
      <c r="M25" s="6"/>
    </row>
    <row r="26" spans="1:13" ht="12.75">
      <c r="A26" s="40">
        <v>19</v>
      </c>
      <c r="B26" s="41" t="s">
        <v>19</v>
      </c>
      <c r="C26" s="41">
        <v>0</v>
      </c>
      <c r="D26" s="41">
        <v>102</v>
      </c>
      <c r="E26" s="41">
        <v>10</v>
      </c>
      <c r="F26" s="41">
        <v>0</v>
      </c>
      <c r="G26" s="41">
        <v>0</v>
      </c>
      <c r="H26" s="47">
        <v>0</v>
      </c>
      <c r="I26" s="47">
        <v>0</v>
      </c>
      <c r="J26" s="41">
        <v>0</v>
      </c>
      <c r="K26" s="6"/>
      <c r="L26" s="6"/>
      <c r="M26" s="6"/>
    </row>
    <row r="27" spans="1:13" ht="12.75">
      <c r="A27" s="40">
        <v>20</v>
      </c>
      <c r="B27" s="41" t="s">
        <v>118</v>
      </c>
      <c r="C27" s="41">
        <v>0</v>
      </c>
      <c r="D27" s="41">
        <v>192</v>
      </c>
      <c r="E27" s="41">
        <v>1</v>
      </c>
      <c r="F27" s="41">
        <v>0</v>
      </c>
      <c r="G27" s="41">
        <v>0</v>
      </c>
      <c r="H27" s="47">
        <v>0</v>
      </c>
      <c r="I27" s="47">
        <v>0</v>
      </c>
      <c r="J27" s="41">
        <v>0</v>
      </c>
      <c r="K27" s="6"/>
      <c r="L27" s="6"/>
      <c r="M27" s="6"/>
    </row>
    <row r="28" spans="1:13" s="127" customFormat="1" ht="14.25">
      <c r="A28" s="125"/>
      <c r="B28" s="101" t="s">
        <v>210</v>
      </c>
      <c r="C28" s="101">
        <f aca="true" t="shared" si="0" ref="C28:J28">SUM(C8:C27)</f>
        <v>3895</v>
      </c>
      <c r="D28" s="101">
        <f t="shared" si="0"/>
        <v>5898</v>
      </c>
      <c r="E28" s="101">
        <f t="shared" si="0"/>
        <v>691</v>
      </c>
      <c r="F28" s="101">
        <f t="shared" si="0"/>
        <v>995</v>
      </c>
      <c r="G28" s="101">
        <f t="shared" si="0"/>
        <v>1173</v>
      </c>
      <c r="H28" s="126">
        <f>SUM(H8:H27)</f>
        <v>13915</v>
      </c>
      <c r="I28" s="126">
        <f>SUM(I8:I27)</f>
        <v>13298</v>
      </c>
      <c r="J28" s="101">
        <f t="shared" si="0"/>
        <v>871</v>
      </c>
      <c r="K28" s="129"/>
      <c r="L28" s="129"/>
      <c r="M28" s="129"/>
    </row>
    <row r="29" spans="1:13" ht="12.75">
      <c r="A29" s="44">
        <v>21</v>
      </c>
      <c r="B29" s="41" t="s">
        <v>23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7">
        <v>0</v>
      </c>
      <c r="I29" s="47">
        <v>0</v>
      </c>
      <c r="J29" s="41">
        <v>0</v>
      </c>
      <c r="K29" s="6"/>
      <c r="L29" s="6"/>
      <c r="M29" s="6"/>
    </row>
    <row r="30" spans="1:13" ht="12.75">
      <c r="A30" s="44">
        <v>22</v>
      </c>
      <c r="B30" s="41" t="s">
        <v>245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7">
        <v>0</v>
      </c>
      <c r="I30" s="47">
        <v>0</v>
      </c>
      <c r="J30" s="41">
        <v>0</v>
      </c>
      <c r="K30" s="6"/>
      <c r="L30" s="6"/>
      <c r="M30" s="6"/>
    </row>
    <row r="31" spans="1:13" ht="12.75">
      <c r="A31" s="44">
        <v>23</v>
      </c>
      <c r="B31" s="41" t="s">
        <v>160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7">
        <v>0</v>
      </c>
      <c r="I31" s="47">
        <v>0</v>
      </c>
      <c r="J31" s="41">
        <v>0</v>
      </c>
      <c r="K31" s="6"/>
      <c r="L31" s="6"/>
      <c r="M31" s="6"/>
    </row>
    <row r="32" spans="1:13" ht="12.75">
      <c r="A32" s="44">
        <v>24</v>
      </c>
      <c r="B32" s="41" t="s">
        <v>22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7">
        <v>0</v>
      </c>
      <c r="I32" s="47">
        <v>0</v>
      </c>
      <c r="J32" s="41">
        <v>0</v>
      </c>
      <c r="K32" s="6"/>
      <c r="L32" s="6"/>
      <c r="M32" s="6"/>
    </row>
    <row r="33" spans="1:13" s="82" customFormat="1" ht="12.75">
      <c r="A33" s="44">
        <v>25</v>
      </c>
      <c r="B33" s="47" t="s">
        <v>133</v>
      </c>
      <c r="C33" s="47">
        <v>0</v>
      </c>
      <c r="D33" s="47">
        <v>143</v>
      </c>
      <c r="E33" s="47">
        <v>5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16"/>
      <c r="L33" s="16"/>
      <c r="M33" s="16"/>
    </row>
    <row r="34" spans="1:13" ht="12.75">
      <c r="A34" s="44">
        <v>26</v>
      </c>
      <c r="B34" s="41" t="s">
        <v>18</v>
      </c>
      <c r="C34" s="41">
        <v>5000</v>
      </c>
      <c r="D34" s="41">
        <v>1839</v>
      </c>
      <c r="E34" s="41">
        <v>81</v>
      </c>
      <c r="F34" s="41">
        <v>1429</v>
      </c>
      <c r="G34" s="41">
        <v>744</v>
      </c>
      <c r="H34" s="47">
        <v>23286</v>
      </c>
      <c r="I34" s="47">
        <v>11678</v>
      </c>
      <c r="J34" s="41">
        <v>1083</v>
      </c>
      <c r="K34" s="6"/>
      <c r="L34" s="6"/>
      <c r="M34" s="6"/>
    </row>
    <row r="35" spans="1:13" s="127" customFormat="1" ht="14.25">
      <c r="A35" s="125"/>
      <c r="B35" s="101" t="s">
        <v>212</v>
      </c>
      <c r="C35" s="101">
        <f aca="true" t="shared" si="1" ref="C35:J35">SUM(C29:C34)</f>
        <v>5000</v>
      </c>
      <c r="D35" s="101">
        <f t="shared" si="1"/>
        <v>1982</v>
      </c>
      <c r="E35" s="101">
        <f t="shared" si="1"/>
        <v>86</v>
      </c>
      <c r="F35" s="101">
        <f t="shared" si="1"/>
        <v>1429</v>
      </c>
      <c r="G35" s="101">
        <f t="shared" si="1"/>
        <v>744</v>
      </c>
      <c r="H35" s="126">
        <f t="shared" si="1"/>
        <v>23286</v>
      </c>
      <c r="I35" s="126">
        <f t="shared" si="1"/>
        <v>11678</v>
      </c>
      <c r="J35" s="101">
        <f t="shared" si="1"/>
        <v>1083</v>
      </c>
      <c r="K35" s="129"/>
      <c r="L35" s="129"/>
      <c r="M35" s="129"/>
    </row>
    <row r="36" spans="1:13" s="82" customFormat="1" ht="12.75">
      <c r="A36" s="44">
        <v>27</v>
      </c>
      <c r="B36" s="47" t="s">
        <v>214</v>
      </c>
      <c r="C36" s="47">
        <v>0</v>
      </c>
      <c r="D36" s="47">
        <v>214</v>
      </c>
      <c r="E36" s="47">
        <v>0</v>
      </c>
      <c r="F36" s="47">
        <v>0</v>
      </c>
      <c r="G36" s="47">
        <v>0</v>
      </c>
      <c r="H36" s="47">
        <v>19</v>
      </c>
      <c r="I36" s="47">
        <v>5</v>
      </c>
      <c r="J36" s="47">
        <v>0</v>
      </c>
      <c r="K36" s="16"/>
      <c r="L36" s="16"/>
      <c r="M36" s="16"/>
    </row>
    <row r="37" spans="1:13" ht="12.75">
      <c r="A37" s="44">
        <v>28</v>
      </c>
      <c r="B37" s="41" t="s">
        <v>205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7">
        <v>0</v>
      </c>
      <c r="I37" s="47">
        <v>0</v>
      </c>
      <c r="J37" s="41">
        <v>0</v>
      </c>
      <c r="K37" s="6"/>
      <c r="L37" s="6"/>
      <c r="M37" s="6"/>
    </row>
    <row r="38" spans="1:13" s="82" customFormat="1" ht="12.75">
      <c r="A38" s="44">
        <v>29</v>
      </c>
      <c r="B38" s="47" t="s">
        <v>206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16"/>
      <c r="L38" s="16"/>
      <c r="M38" s="16"/>
    </row>
    <row r="39" spans="1:13" ht="12.75">
      <c r="A39" s="44">
        <v>30</v>
      </c>
      <c r="B39" s="41" t="s">
        <v>207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7">
        <v>0</v>
      </c>
      <c r="I39" s="47">
        <v>0</v>
      </c>
      <c r="J39" s="41">
        <v>0</v>
      </c>
      <c r="K39" s="6"/>
      <c r="L39" s="6"/>
      <c r="M39" s="6"/>
    </row>
    <row r="40" spans="1:13" ht="12.75">
      <c r="A40" s="88">
        <v>31</v>
      </c>
      <c r="B40" s="91" t="s">
        <v>328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7">
        <v>0</v>
      </c>
      <c r="I40" s="47">
        <v>0</v>
      </c>
      <c r="J40" s="41">
        <v>0</v>
      </c>
      <c r="K40" s="6"/>
      <c r="L40" s="6"/>
      <c r="M40" s="6"/>
    </row>
    <row r="41" spans="1:13" s="82" customFormat="1" ht="12.75">
      <c r="A41" s="44">
        <v>32</v>
      </c>
      <c r="B41" s="47" t="s">
        <v>224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16"/>
      <c r="L41" s="16"/>
      <c r="M41" s="16"/>
    </row>
    <row r="42" spans="1:13" ht="12.75">
      <c r="A42" s="44">
        <v>33</v>
      </c>
      <c r="B42" s="41" t="s">
        <v>236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7">
        <v>0</v>
      </c>
      <c r="I42" s="47">
        <v>0</v>
      </c>
      <c r="J42" s="41">
        <v>0</v>
      </c>
      <c r="K42" s="6"/>
      <c r="L42" s="6"/>
      <c r="M42" s="6"/>
    </row>
    <row r="43" spans="1:13" ht="12.75">
      <c r="A43" s="44">
        <v>34</v>
      </c>
      <c r="B43" s="41" t="s">
        <v>24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7">
        <v>0</v>
      </c>
      <c r="I43" s="47">
        <v>0</v>
      </c>
      <c r="J43" s="41">
        <v>0</v>
      </c>
      <c r="K43" s="6"/>
      <c r="L43" s="6"/>
      <c r="M43" s="6"/>
    </row>
    <row r="44" spans="1:13" ht="12.75">
      <c r="A44" s="44">
        <v>35</v>
      </c>
      <c r="B44" s="41" t="s">
        <v>209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7">
        <v>0</v>
      </c>
      <c r="I44" s="47">
        <v>0</v>
      </c>
      <c r="J44" s="41">
        <v>0</v>
      </c>
      <c r="K44" s="6"/>
      <c r="L44" s="6"/>
      <c r="M44" s="6"/>
    </row>
    <row r="45" spans="1:13" ht="12.75">
      <c r="A45" s="44">
        <v>36</v>
      </c>
      <c r="B45" s="41" t="s">
        <v>329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7">
        <v>0</v>
      </c>
      <c r="I45" s="47">
        <v>0</v>
      </c>
      <c r="J45" s="41">
        <v>0</v>
      </c>
      <c r="K45" s="6"/>
      <c r="L45" s="6"/>
      <c r="M45" s="6"/>
    </row>
    <row r="46" spans="1:13" ht="12.75">
      <c r="A46" s="44">
        <v>37</v>
      </c>
      <c r="B46" s="41" t="s">
        <v>331</v>
      </c>
      <c r="C46" s="41">
        <v>0</v>
      </c>
      <c r="D46" s="41">
        <v>0</v>
      </c>
      <c r="E46" s="41">
        <v>0</v>
      </c>
      <c r="F46" s="41">
        <v>0</v>
      </c>
      <c r="G46" s="41">
        <v>0</v>
      </c>
      <c r="H46" s="47">
        <v>0</v>
      </c>
      <c r="I46" s="47">
        <v>0</v>
      </c>
      <c r="J46" s="41">
        <v>0</v>
      </c>
      <c r="K46" s="6"/>
      <c r="L46" s="6"/>
      <c r="M46" s="6"/>
    </row>
    <row r="47" spans="1:13" s="127" customFormat="1" ht="14.25">
      <c r="A47" s="125"/>
      <c r="B47" s="101" t="s">
        <v>211</v>
      </c>
      <c r="C47" s="101">
        <f aca="true" t="shared" si="2" ref="C47:J47">SUM(C36:C46)</f>
        <v>0</v>
      </c>
      <c r="D47" s="101">
        <f t="shared" si="2"/>
        <v>214</v>
      </c>
      <c r="E47" s="101">
        <f t="shared" si="2"/>
        <v>0</v>
      </c>
      <c r="F47" s="101">
        <f t="shared" si="2"/>
        <v>0</v>
      </c>
      <c r="G47" s="101">
        <f t="shared" si="2"/>
        <v>0</v>
      </c>
      <c r="H47" s="126">
        <f t="shared" si="2"/>
        <v>19</v>
      </c>
      <c r="I47" s="126">
        <f t="shared" si="2"/>
        <v>5</v>
      </c>
      <c r="J47" s="101">
        <f t="shared" si="2"/>
        <v>0</v>
      </c>
      <c r="K47" s="129"/>
      <c r="L47" s="129"/>
      <c r="M47" s="129"/>
    </row>
    <row r="48" spans="1:10" s="127" customFormat="1" ht="14.25">
      <c r="A48" s="125"/>
      <c r="B48" s="69" t="s">
        <v>117</v>
      </c>
      <c r="C48" s="101">
        <f aca="true" t="shared" si="3" ref="C48:J48">C28+C35+C47</f>
        <v>8895</v>
      </c>
      <c r="D48" s="101">
        <f t="shared" si="3"/>
        <v>8094</v>
      </c>
      <c r="E48" s="101">
        <f t="shared" si="3"/>
        <v>777</v>
      </c>
      <c r="F48" s="101">
        <f t="shared" si="3"/>
        <v>2424</v>
      </c>
      <c r="G48" s="101">
        <f t="shared" si="3"/>
        <v>1917</v>
      </c>
      <c r="H48" s="126">
        <f t="shared" si="3"/>
        <v>37220</v>
      </c>
      <c r="I48" s="126">
        <f t="shared" si="3"/>
        <v>24981</v>
      </c>
      <c r="J48" s="101">
        <f t="shared" si="3"/>
        <v>1954</v>
      </c>
    </row>
    <row r="49" spans="2:10" ht="15" customHeight="1">
      <c r="B49" s="2"/>
      <c r="C49" s="2"/>
      <c r="D49" s="2"/>
      <c r="E49" s="2"/>
      <c r="F49" s="8"/>
      <c r="G49" s="8"/>
      <c r="H49" s="16"/>
      <c r="I49" s="16"/>
      <c r="J49" s="8"/>
    </row>
    <row r="50" spans="2:10" ht="15" customHeight="1">
      <c r="B50" s="2"/>
      <c r="C50" s="2"/>
      <c r="D50" s="2"/>
      <c r="E50" s="2"/>
      <c r="F50" s="8"/>
      <c r="G50" s="8"/>
      <c r="H50" s="16"/>
      <c r="I50" s="13"/>
      <c r="J50" s="8"/>
    </row>
    <row r="51" spans="2:9" ht="15" customHeight="1">
      <c r="B51" s="2"/>
      <c r="C51" s="2"/>
      <c r="H51" s="16"/>
      <c r="I51" s="13"/>
    </row>
    <row r="52" spans="1:10" ht="12.75">
      <c r="A52" s="19" t="s">
        <v>116</v>
      </c>
      <c r="B52" s="19" t="s">
        <v>5</v>
      </c>
      <c r="C52" s="531" t="s">
        <v>70</v>
      </c>
      <c r="D52" s="533" t="s">
        <v>119</v>
      </c>
      <c r="E52" s="533" t="s">
        <v>167</v>
      </c>
      <c r="F52" s="533" t="s">
        <v>168</v>
      </c>
      <c r="G52" s="533" t="s">
        <v>169</v>
      </c>
      <c r="H52" s="535" t="s">
        <v>239</v>
      </c>
      <c r="I52" s="536"/>
      <c r="J52" s="533" t="s">
        <v>216</v>
      </c>
    </row>
    <row r="53" spans="1:10" ht="12.75">
      <c r="A53" s="57" t="s">
        <v>6</v>
      </c>
      <c r="B53" s="62"/>
      <c r="C53" s="532"/>
      <c r="D53" s="534"/>
      <c r="E53" s="534"/>
      <c r="F53" s="534"/>
      <c r="G53" s="534"/>
      <c r="H53" s="537"/>
      <c r="I53" s="538"/>
      <c r="J53" s="534"/>
    </row>
    <row r="54" spans="1:10" ht="12.75">
      <c r="A54" s="70"/>
      <c r="B54" s="20"/>
      <c r="C54" s="20"/>
      <c r="D54" s="75"/>
      <c r="E54" s="75"/>
      <c r="F54" s="75"/>
      <c r="G54" s="75"/>
      <c r="H54" s="336" t="s">
        <v>52</v>
      </c>
      <c r="I54" s="337" t="s">
        <v>58</v>
      </c>
      <c r="J54" s="76"/>
    </row>
    <row r="55" spans="1:10" ht="12.75">
      <c r="A55" s="44">
        <v>38</v>
      </c>
      <c r="B55" s="47" t="s">
        <v>73</v>
      </c>
      <c r="C55" s="39">
        <v>500</v>
      </c>
      <c r="D55" s="39">
        <v>7753</v>
      </c>
      <c r="E55" s="39">
        <v>450</v>
      </c>
      <c r="F55" s="39">
        <v>191</v>
      </c>
      <c r="G55" s="39">
        <v>89</v>
      </c>
      <c r="H55" s="112">
        <v>590</v>
      </c>
      <c r="I55" s="112">
        <v>410</v>
      </c>
      <c r="J55" s="39">
        <v>0</v>
      </c>
    </row>
    <row r="56" spans="1:10" ht="12.75">
      <c r="A56" s="44">
        <v>39</v>
      </c>
      <c r="B56" s="47" t="s">
        <v>250</v>
      </c>
      <c r="C56" s="39">
        <v>2640</v>
      </c>
      <c r="D56" s="39">
        <v>343</v>
      </c>
      <c r="E56" s="39">
        <v>17</v>
      </c>
      <c r="F56" s="39">
        <v>237</v>
      </c>
      <c r="G56" s="39">
        <v>118</v>
      </c>
      <c r="H56" s="112">
        <v>254</v>
      </c>
      <c r="I56" s="112">
        <v>237</v>
      </c>
      <c r="J56" s="39">
        <v>43</v>
      </c>
    </row>
    <row r="57" spans="1:10" ht="12.75">
      <c r="A57" s="44">
        <v>40</v>
      </c>
      <c r="B57" s="47" t="s">
        <v>28</v>
      </c>
      <c r="C57" s="39">
        <v>0</v>
      </c>
      <c r="D57" s="39">
        <v>117</v>
      </c>
      <c r="E57" s="39">
        <v>1</v>
      </c>
      <c r="F57" s="39">
        <v>14</v>
      </c>
      <c r="G57" s="39">
        <v>5</v>
      </c>
      <c r="H57" s="112">
        <v>244</v>
      </c>
      <c r="I57" s="112">
        <v>161</v>
      </c>
      <c r="J57" s="39">
        <v>0</v>
      </c>
    </row>
    <row r="58" spans="1:10" ht="12.75">
      <c r="A58" s="44">
        <v>41</v>
      </c>
      <c r="B58" s="47" t="s">
        <v>217</v>
      </c>
      <c r="C58" s="39">
        <v>700</v>
      </c>
      <c r="D58" s="39">
        <v>837</v>
      </c>
      <c r="E58" s="39">
        <v>23</v>
      </c>
      <c r="F58" s="39">
        <v>307</v>
      </c>
      <c r="G58" s="39">
        <v>126</v>
      </c>
      <c r="H58" s="112">
        <v>2939</v>
      </c>
      <c r="I58" s="112">
        <v>977</v>
      </c>
      <c r="J58" s="39">
        <v>11</v>
      </c>
    </row>
    <row r="59" spans="1:10" ht="12.75">
      <c r="A59" s="44">
        <v>42</v>
      </c>
      <c r="B59" s="47" t="s">
        <v>27</v>
      </c>
      <c r="C59" s="39">
        <v>0</v>
      </c>
      <c r="D59" s="39">
        <v>155</v>
      </c>
      <c r="E59" s="39">
        <v>2</v>
      </c>
      <c r="F59" s="39">
        <v>100</v>
      </c>
      <c r="G59" s="39">
        <v>117</v>
      </c>
      <c r="H59" s="112">
        <v>784</v>
      </c>
      <c r="I59" s="112">
        <v>414</v>
      </c>
      <c r="J59" s="39">
        <v>9</v>
      </c>
    </row>
    <row r="60" spans="1:10" ht="12.75">
      <c r="A60" s="44">
        <v>43</v>
      </c>
      <c r="B60" s="47" t="s">
        <v>344</v>
      </c>
      <c r="C60" s="39">
        <v>0</v>
      </c>
      <c r="D60" s="39">
        <v>463</v>
      </c>
      <c r="E60" s="39">
        <v>283</v>
      </c>
      <c r="F60" s="39">
        <v>88</v>
      </c>
      <c r="G60" s="39">
        <v>43</v>
      </c>
      <c r="H60" s="112">
        <v>3345</v>
      </c>
      <c r="I60" s="112">
        <v>2063</v>
      </c>
      <c r="J60" s="39">
        <v>33</v>
      </c>
    </row>
    <row r="61" spans="1:10" ht="12.75">
      <c r="A61" s="44">
        <v>44</v>
      </c>
      <c r="B61" s="47" t="s">
        <v>25</v>
      </c>
      <c r="C61" s="39">
        <v>0</v>
      </c>
      <c r="D61" s="39">
        <v>141</v>
      </c>
      <c r="E61" s="39">
        <v>1</v>
      </c>
      <c r="F61" s="39">
        <v>99</v>
      </c>
      <c r="G61" s="39">
        <v>58</v>
      </c>
      <c r="H61" s="112">
        <v>2195</v>
      </c>
      <c r="I61" s="112">
        <v>431</v>
      </c>
      <c r="J61" s="39">
        <v>21</v>
      </c>
    </row>
    <row r="62" spans="1:10" ht="12.75">
      <c r="A62" s="44">
        <v>45</v>
      </c>
      <c r="B62" s="47" t="s">
        <v>26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112">
        <v>75</v>
      </c>
      <c r="I62" s="112">
        <v>39</v>
      </c>
      <c r="J62" s="39">
        <v>2</v>
      </c>
    </row>
    <row r="63" spans="1:10" s="132" customFormat="1" ht="15">
      <c r="A63" s="44"/>
      <c r="B63" s="131" t="s">
        <v>117</v>
      </c>
      <c r="C63" s="105">
        <f aca="true" t="shared" si="4" ref="C63:J63">SUM(C55:C62)</f>
        <v>3840</v>
      </c>
      <c r="D63" s="105">
        <f t="shared" si="4"/>
        <v>9809</v>
      </c>
      <c r="E63" s="105">
        <f t="shared" si="4"/>
        <v>777</v>
      </c>
      <c r="F63" s="105">
        <f t="shared" si="4"/>
        <v>1036</v>
      </c>
      <c r="G63" s="105">
        <f t="shared" si="4"/>
        <v>556</v>
      </c>
      <c r="H63" s="140">
        <f t="shared" si="4"/>
        <v>10426</v>
      </c>
      <c r="I63" s="140">
        <f t="shared" si="4"/>
        <v>4732</v>
      </c>
      <c r="J63" s="105">
        <f t="shared" si="4"/>
        <v>119</v>
      </c>
    </row>
    <row r="64" spans="1:10" ht="12.75">
      <c r="A64" s="44"/>
      <c r="B64" t="s">
        <v>31</v>
      </c>
      <c r="C64" s="39"/>
      <c r="D64" s="39"/>
      <c r="E64" s="39"/>
      <c r="F64" s="39"/>
      <c r="G64" s="39"/>
      <c r="H64" s="112"/>
      <c r="I64" s="112"/>
      <c r="J64" s="39"/>
    </row>
    <row r="65" spans="1:10" ht="12.75">
      <c r="A65" s="44">
        <v>46</v>
      </c>
      <c r="B65" s="39" t="s">
        <v>29</v>
      </c>
      <c r="C65" s="39">
        <v>0</v>
      </c>
      <c r="D65" s="39">
        <v>14730</v>
      </c>
      <c r="E65" s="39">
        <v>411</v>
      </c>
      <c r="F65" s="39">
        <v>0</v>
      </c>
      <c r="G65" s="39">
        <v>5</v>
      </c>
      <c r="H65" s="112">
        <v>9130</v>
      </c>
      <c r="I65" s="112">
        <v>970</v>
      </c>
      <c r="J65" s="39">
        <v>0</v>
      </c>
    </row>
    <row r="66" spans="1:10" ht="12.75">
      <c r="A66" s="44">
        <v>47</v>
      </c>
      <c r="B66" s="39" t="s">
        <v>124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112">
        <v>0</v>
      </c>
      <c r="I66" s="112">
        <v>0</v>
      </c>
      <c r="J66" s="39">
        <v>0</v>
      </c>
    </row>
    <row r="67" spans="1:10" s="132" customFormat="1" ht="15">
      <c r="A67" s="130"/>
      <c r="B67" s="131" t="s">
        <v>117</v>
      </c>
      <c r="C67" s="105">
        <f aca="true" t="shared" si="5" ref="C67:J67">SUM(C65:C66)</f>
        <v>0</v>
      </c>
      <c r="D67" s="105">
        <f t="shared" si="5"/>
        <v>14730</v>
      </c>
      <c r="E67" s="105">
        <f t="shared" si="5"/>
        <v>411</v>
      </c>
      <c r="F67" s="105">
        <f t="shared" si="5"/>
        <v>0</v>
      </c>
      <c r="G67" s="105">
        <f t="shared" si="5"/>
        <v>5</v>
      </c>
      <c r="H67" s="140">
        <f>SUM(H65:H66)</f>
        <v>9130</v>
      </c>
      <c r="I67" s="140">
        <f>SUM(I65:I66)</f>
        <v>970</v>
      </c>
      <c r="J67" s="105">
        <f t="shared" si="5"/>
        <v>0</v>
      </c>
    </row>
    <row r="68" spans="1:10" s="132" customFormat="1" ht="15">
      <c r="A68" s="130"/>
      <c r="B68" s="131" t="s">
        <v>30</v>
      </c>
      <c r="C68" s="105">
        <f aca="true" t="shared" si="6" ref="C68:J68">+C48+C63+C67</f>
        <v>12735</v>
      </c>
      <c r="D68" s="105">
        <f t="shared" si="6"/>
        <v>32633</v>
      </c>
      <c r="E68" s="105">
        <f t="shared" si="6"/>
        <v>1965</v>
      </c>
      <c r="F68" s="105">
        <f t="shared" si="6"/>
        <v>3460</v>
      </c>
      <c r="G68" s="105">
        <f t="shared" si="6"/>
        <v>2478</v>
      </c>
      <c r="H68" s="140">
        <f t="shared" si="6"/>
        <v>56776</v>
      </c>
      <c r="I68" s="140">
        <f t="shared" si="6"/>
        <v>30683</v>
      </c>
      <c r="J68" s="105">
        <f t="shared" si="6"/>
        <v>2073</v>
      </c>
    </row>
    <row r="70" ht="12.75">
      <c r="B70" s="82" t="s">
        <v>391</v>
      </c>
    </row>
  </sheetData>
  <sheetProtection/>
  <mergeCells count="14">
    <mergeCell ref="J52:J53"/>
    <mergeCell ref="J4:J6"/>
    <mergeCell ref="F52:F53"/>
    <mergeCell ref="G52:G53"/>
    <mergeCell ref="F4:F6"/>
    <mergeCell ref="G4:G6"/>
    <mergeCell ref="H5:I6"/>
    <mergeCell ref="H52:I53"/>
    <mergeCell ref="C5:C6"/>
    <mergeCell ref="C52:C53"/>
    <mergeCell ref="D4:D6"/>
    <mergeCell ref="E4:E6"/>
    <mergeCell ref="D52:D53"/>
    <mergeCell ref="E52:E53"/>
  </mergeCells>
  <printOptions gridLines="1" horizontalCentered="1"/>
  <pageMargins left="0.75" right="0.75" top="0.43" bottom="0.56" header="0.38" footer="0.4"/>
  <pageSetup blackAndWhite="1" horizontalDpi="600" verticalDpi="600" orientation="landscape" paperSize="9" scale="85" r:id="rId2"/>
  <rowBreaks count="1" manualBreakCount="1">
    <brk id="48" max="255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3.7109375" style="94" customWidth="1"/>
    <col min="2" max="2" width="24.8515625" style="94" customWidth="1"/>
    <col min="3" max="3" width="13.00390625" style="100" customWidth="1"/>
    <col min="4" max="6" width="14.140625" style="100" customWidth="1"/>
    <col min="7" max="7" width="14.7109375" style="100" customWidth="1"/>
    <col min="8" max="8" width="14.8515625" style="100" customWidth="1"/>
    <col min="9" max="9" width="13.8515625" style="100" customWidth="1"/>
    <col min="10" max="16384" width="9.140625" style="94" customWidth="1"/>
  </cols>
  <sheetData>
    <row r="1" spans="1:7" ht="15">
      <c r="A1" s="207"/>
      <c r="B1" s="207"/>
      <c r="C1" s="197"/>
      <c r="D1" s="200"/>
      <c r="E1" s="200"/>
      <c r="F1" s="200"/>
      <c r="G1" s="200"/>
    </row>
    <row r="2" spans="1:6" ht="12.75">
      <c r="A2" s="198"/>
      <c r="B2" s="198"/>
      <c r="C2" s="199"/>
      <c r="D2" s="197"/>
      <c r="F2" s="197"/>
    </row>
    <row r="3" spans="4:6" ht="15">
      <c r="D3" s="200"/>
      <c r="F3" s="200"/>
    </row>
    <row r="4" spans="1:7" ht="12.75">
      <c r="A4" s="198"/>
      <c r="B4" s="198"/>
      <c r="C4" s="199"/>
      <c r="D4" s="212"/>
      <c r="E4" s="212"/>
      <c r="F4" s="212"/>
      <c r="G4" s="212"/>
    </row>
    <row r="5" spans="1:9" ht="18" customHeight="1">
      <c r="A5" s="208" t="s">
        <v>4</v>
      </c>
      <c r="B5" s="208" t="s">
        <v>5</v>
      </c>
      <c r="C5" s="195" t="s">
        <v>161</v>
      </c>
      <c r="D5" s="210" t="s">
        <v>156</v>
      </c>
      <c r="E5" s="210" t="s">
        <v>157</v>
      </c>
      <c r="F5" s="231" t="s">
        <v>158</v>
      </c>
      <c r="G5" s="195" t="s">
        <v>159</v>
      </c>
      <c r="H5" s="194" t="s">
        <v>181</v>
      </c>
      <c r="I5" s="194" t="s">
        <v>187</v>
      </c>
    </row>
    <row r="6" spans="1:9" ht="12.75">
      <c r="A6" s="204"/>
      <c r="B6" s="204"/>
      <c r="C6" s="232" t="s">
        <v>372</v>
      </c>
      <c r="D6" s="539"/>
      <c r="E6" s="540"/>
      <c r="F6" s="541"/>
      <c r="G6" s="232" t="s">
        <v>406</v>
      </c>
      <c r="H6" s="209" t="s">
        <v>180</v>
      </c>
      <c r="I6" s="209" t="s">
        <v>188</v>
      </c>
    </row>
    <row r="7" spans="1:9" ht="12.75">
      <c r="A7" s="92"/>
      <c r="B7" s="92"/>
      <c r="C7" s="93"/>
      <c r="D7" s="93"/>
      <c r="E7" s="93"/>
      <c r="F7" s="93"/>
      <c r="G7" s="210" t="s">
        <v>58</v>
      </c>
      <c r="H7" s="98" t="s">
        <v>237</v>
      </c>
      <c r="I7" s="98" t="s">
        <v>237</v>
      </c>
    </row>
    <row r="8" spans="1:9" ht="12.75" customHeight="1">
      <c r="A8" s="92">
        <v>1</v>
      </c>
      <c r="B8" s="93" t="s">
        <v>7</v>
      </c>
      <c r="C8" s="93">
        <v>12000</v>
      </c>
      <c r="D8" s="93">
        <v>5933</v>
      </c>
      <c r="E8" s="93">
        <v>7849</v>
      </c>
      <c r="F8" s="93">
        <v>7407</v>
      </c>
      <c r="G8" s="93">
        <v>39093</v>
      </c>
      <c r="H8" s="93">
        <v>109866</v>
      </c>
      <c r="I8" s="93">
        <v>90894</v>
      </c>
    </row>
    <row r="9" spans="1:9" ht="12.75" customHeight="1">
      <c r="A9" s="92">
        <v>2</v>
      </c>
      <c r="B9" s="93" t="s">
        <v>8</v>
      </c>
      <c r="C9" s="93">
        <v>0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3">
        <v>0</v>
      </c>
    </row>
    <row r="10" spans="1:9" ht="12.75" customHeight="1">
      <c r="A10" s="92">
        <v>3</v>
      </c>
      <c r="B10" s="93" t="s">
        <v>9</v>
      </c>
      <c r="C10" s="93">
        <v>5000</v>
      </c>
      <c r="D10" s="93">
        <v>2311</v>
      </c>
      <c r="E10" s="93">
        <v>2311</v>
      </c>
      <c r="F10" s="93">
        <v>1749</v>
      </c>
      <c r="G10" s="93">
        <v>29342</v>
      </c>
      <c r="H10" s="93">
        <v>20288</v>
      </c>
      <c r="I10" s="93">
        <v>20288</v>
      </c>
    </row>
    <row r="11" spans="1:9" ht="12.75" customHeight="1">
      <c r="A11" s="92">
        <v>4</v>
      </c>
      <c r="B11" s="93" t="s">
        <v>10</v>
      </c>
      <c r="C11" s="93">
        <v>27000</v>
      </c>
      <c r="D11" s="93">
        <v>16254</v>
      </c>
      <c r="E11" s="93">
        <v>18502</v>
      </c>
      <c r="F11" s="93">
        <v>16560</v>
      </c>
      <c r="G11" s="93">
        <v>191025</v>
      </c>
      <c r="H11" s="93">
        <v>187250</v>
      </c>
      <c r="I11" s="93">
        <v>187250</v>
      </c>
    </row>
    <row r="12" spans="1:9" ht="12.75" customHeight="1">
      <c r="A12" s="92">
        <v>5</v>
      </c>
      <c r="B12" s="93" t="s">
        <v>11</v>
      </c>
      <c r="C12" s="93">
        <v>7000</v>
      </c>
      <c r="D12" s="93">
        <v>7319</v>
      </c>
      <c r="E12" s="93">
        <v>7620</v>
      </c>
      <c r="F12" s="93">
        <v>7431</v>
      </c>
      <c r="G12" s="93">
        <v>14241</v>
      </c>
      <c r="H12" s="93">
        <v>27636</v>
      </c>
      <c r="I12" s="93">
        <v>16628</v>
      </c>
    </row>
    <row r="13" spans="1:9" ht="12.75" customHeight="1">
      <c r="A13" s="92">
        <v>6</v>
      </c>
      <c r="B13" s="93" t="s">
        <v>12</v>
      </c>
      <c r="C13" s="93">
        <v>2000</v>
      </c>
      <c r="D13" s="93">
        <v>2512</v>
      </c>
      <c r="E13" s="93">
        <v>2621</v>
      </c>
      <c r="F13" s="93">
        <v>3451</v>
      </c>
      <c r="G13" s="93">
        <v>4168</v>
      </c>
      <c r="H13" s="93">
        <v>4569</v>
      </c>
      <c r="I13" s="93">
        <v>4062</v>
      </c>
    </row>
    <row r="14" spans="1:9" s="82" customFormat="1" ht="12.75" customHeight="1">
      <c r="A14" s="44">
        <v>7</v>
      </c>
      <c r="B14" s="47" t="s">
        <v>13</v>
      </c>
      <c r="C14" s="47">
        <v>30000</v>
      </c>
      <c r="D14" s="47">
        <v>17989</v>
      </c>
      <c r="E14" s="47">
        <v>42202</v>
      </c>
      <c r="F14" s="47">
        <v>42202</v>
      </c>
      <c r="G14" s="47">
        <v>150149</v>
      </c>
      <c r="H14" s="47">
        <v>209876</v>
      </c>
      <c r="I14" s="47">
        <v>184780</v>
      </c>
    </row>
    <row r="15" spans="1:9" s="82" customFormat="1" ht="12.75" customHeight="1">
      <c r="A15" s="44">
        <v>8</v>
      </c>
      <c r="B15" s="47" t="s">
        <v>154</v>
      </c>
      <c r="C15" s="47">
        <v>0</v>
      </c>
      <c r="D15" s="47">
        <v>7</v>
      </c>
      <c r="E15" s="47">
        <v>7</v>
      </c>
      <c r="F15" s="47">
        <v>7</v>
      </c>
      <c r="G15" s="47">
        <v>132</v>
      </c>
      <c r="H15" s="47">
        <v>146</v>
      </c>
      <c r="I15" s="47">
        <v>128</v>
      </c>
    </row>
    <row r="16" spans="1:9" ht="12.75" customHeight="1">
      <c r="A16" s="92">
        <v>9</v>
      </c>
      <c r="B16" s="93" t="s">
        <v>14</v>
      </c>
      <c r="C16" s="93">
        <v>1500</v>
      </c>
      <c r="D16" s="93">
        <v>456</v>
      </c>
      <c r="E16" s="93">
        <v>861</v>
      </c>
      <c r="F16" s="93">
        <v>861</v>
      </c>
      <c r="G16" s="93">
        <v>3808</v>
      </c>
      <c r="H16" s="93">
        <v>3371</v>
      </c>
      <c r="I16" s="93">
        <v>3371</v>
      </c>
    </row>
    <row r="17" spans="1:9" ht="12.75" customHeight="1">
      <c r="A17" s="44">
        <v>10</v>
      </c>
      <c r="B17" s="93" t="s">
        <v>218</v>
      </c>
      <c r="C17" s="93">
        <v>22</v>
      </c>
      <c r="D17" s="93">
        <v>19</v>
      </c>
      <c r="E17" s="93">
        <v>27</v>
      </c>
      <c r="F17" s="93">
        <v>21</v>
      </c>
      <c r="G17" s="93">
        <v>27</v>
      </c>
      <c r="H17" s="93">
        <v>142</v>
      </c>
      <c r="I17" s="93">
        <v>0</v>
      </c>
    </row>
    <row r="18" spans="1:9" ht="12.75" customHeight="1">
      <c r="A18" s="92">
        <v>11</v>
      </c>
      <c r="B18" s="93" t="s">
        <v>15</v>
      </c>
      <c r="C18" s="93">
        <v>450</v>
      </c>
      <c r="D18" s="93">
        <v>91</v>
      </c>
      <c r="E18" s="93">
        <v>213</v>
      </c>
      <c r="F18" s="93">
        <v>213</v>
      </c>
      <c r="G18" s="93">
        <v>788</v>
      </c>
      <c r="H18" s="93">
        <v>961</v>
      </c>
      <c r="I18" s="93">
        <v>930</v>
      </c>
    </row>
    <row r="19" spans="1:9" ht="12.75" customHeight="1">
      <c r="A19" s="92">
        <v>12</v>
      </c>
      <c r="B19" s="93" t="s">
        <v>16</v>
      </c>
      <c r="C19" s="93">
        <v>100</v>
      </c>
      <c r="D19" s="93">
        <v>27</v>
      </c>
      <c r="E19" s="93">
        <v>35</v>
      </c>
      <c r="F19" s="93">
        <v>35</v>
      </c>
      <c r="G19" s="93">
        <v>59</v>
      </c>
      <c r="H19" s="93">
        <v>0</v>
      </c>
      <c r="I19" s="93">
        <v>0</v>
      </c>
    </row>
    <row r="20" spans="1:9" ht="12.75" customHeight="1">
      <c r="A20" s="92">
        <v>13</v>
      </c>
      <c r="B20" s="93" t="s">
        <v>17</v>
      </c>
      <c r="C20" s="93">
        <v>1500</v>
      </c>
      <c r="D20" s="93">
        <v>391</v>
      </c>
      <c r="E20" s="93">
        <v>750</v>
      </c>
      <c r="F20" s="93">
        <v>750</v>
      </c>
      <c r="G20" s="93">
        <v>7285</v>
      </c>
      <c r="H20" s="93">
        <v>6482</v>
      </c>
      <c r="I20" s="93">
        <v>5473</v>
      </c>
    </row>
    <row r="21" spans="1:9" ht="12.75" customHeight="1">
      <c r="A21" s="92">
        <v>14</v>
      </c>
      <c r="B21" s="93" t="s">
        <v>155</v>
      </c>
      <c r="C21" s="93">
        <v>2000</v>
      </c>
      <c r="D21" s="93">
        <v>242</v>
      </c>
      <c r="E21" s="93">
        <v>426</v>
      </c>
      <c r="F21" s="93">
        <v>388</v>
      </c>
      <c r="G21" s="93">
        <v>2968</v>
      </c>
      <c r="H21" s="93">
        <v>4003</v>
      </c>
      <c r="I21" s="93">
        <v>990</v>
      </c>
    </row>
    <row r="22" spans="1:9" ht="12.75" customHeight="1">
      <c r="A22" s="92">
        <v>15</v>
      </c>
      <c r="B22" s="93" t="s">
        <v>72</v>
      </c>
      <c r="C22" s="93">
        <v>15000</v>
      </c>
      <c r="D22" s="93">
        <v>13241</v>
      </c>
      <c r="E22" s="93">
        <v>16994</v>
      </c>
      <c r="F22" s="93">
        <v>15781</v>
      </c>
      <c r="G22" s="93">
        <v>73042</v>
      </c>
      <c r="H22" s="93">
        <v>118767</v>
      </c>
      <c r="I22" s="93">
        <v>107214</v>
      </c>
    </row>
    <row r="23" spans="1:9" ht="12.75" customHeight="1">
      <c r="A23" s="92">
        <v>16</v>
      </c>
      <c r="B23" s="93" t="s">
        <v>99</v>
      </c>
      <c r="C23" s="93">
        <v>1000</v>
      </c>
      <c r="D23" s="93">
        <v>895</v>
      </c>
      <c r="E23" s="93">
        <v>780</v>
      </c>
      <c r="F23" s="93">
        <v>780</v>
      </c>
      <c r="G23" s="93">
        <v>2155</v>
      </c>
      <c r="H23" s="93">
        <v>2470</v>
      </c>
      <c r="I23" s="93">
        <v>2470</v>
      </c>
    </row>
    <row r="24" spans="1:9" s="82" customFormat="1" ht="12.75" customHeight="1">
      <c r="A24" s="44">
        <v>17</v>
      </c>
      <c r="B24" s="47" t="s">
        <v>20</v>
      </c>
      <c r="C24" s="47">
        <v>7500</v>
      </c>
      <c r="D24" s="47">
        <v>2181</v>
      </c>
      <c r="E24" s="47">
        <v>1826</v>
      </c>
      <c r="F24" s="47">
        <v>1826</v>
      </c>
      <c r="G24" s="47">
        <v>82625</v>
      </c>
      <c r="H24" s="47">
        <v>78125</v>
      </c>
      <c r="I24" s="47">
        <v>62425</v>
      </c>
    </row>
    <row r="25" spans="1:9" ht="12.75" customHeight="1">
      <c r="A25" s="92">
        <v>18</v>
      </c>
      <c r="B25" s="93" t="s">
        <v>21</v>
      </c>
      <c r="C25" s="93">
        <v>9000</v>
      </c>
      <c r="D25" s="93">
        <v>2293</v>
      </c>
      <c r="E25" s="93">
        <v>2281</v>
      </c>
      <c r="F25" s="93">
        <v>2089</v>
      </c>
      <c r="G25" s="93">
        <v>34723</v>
      </c>
      <c r="H25" s="93">
        <v>105918</v>
      </c>
      <c r="I25" s="93">
        <v>24917</v>
      </c>
    </row>
    <row r="26" spans="1:9" ht="12.75" customHeight="1">
      <c r="A26" s="92">
        <v>19</v>
      </c>
      <c r="B26" s="93" t="s">
        <v>19</v>
      </c>
      <c r="C26" s="93">
        <v>0</v>
      </c>
      <c r="D26" s="93">
        <v>3</v>
      </c>
      <c r="E26" s="93">
        <v>4</v>
      </c>
      <c r="F26" s="93">
        <v>2</v>
      </c>
      <c r="G26" s="93">
        <v>4</v>
      </c>
      <c r="H26" s="93">
        <v>9</v>
      </c>
      <c r="I26" s="93">
        <v>0</v>
      </c>
    </row>
    <row r="27" spans="1:9" ht="12.75" customHeight="1">
      <c r="A27" s="92">
        <v>20</v>
      </c>
      <c r="B27" s="93" t="s">
        <v>118</v>
      </c>
      <c r="C27" s="93">
        <v>100</v>
      </c>
      <c r="D27" s="93">
        <v>51</v>
      </c>
      <c r="E27" s="93">
        <v>95</v>
      </c>
      <c r="F27" s="93">
        <v>95</v>
      </c>
      <c r="G27" s="93">
        <v>492</v>
      </c>
      <c r="H27" s="93">
        <v>310</v>
      </c>
      <c r="I27" s="93">
        <v>286</v>
      </c>
    </row>
    <row r="28" spans="1:9" s="206" customFormat="1" ht="12.75" customHeight="1">
      <c r="A28" s="201"/>
      <c r="B28" s="202" t="s">
        <v>210</v>
      </c>
      <c r="C28" s="202">
        <f aca="true" t="shared" si="0" ref="C28:I28">SUM(C8:C27)</f>
        <v>121172</v>
      </c>
      <c r="D28" s="202">
        <f>SUM(D8:D27)</f>
        <v>72215</v>
      </c>
      <c r="E28" s="202">
        <f t="shared" si="0"/>
        <v>105404</v>
      </c>
      <c r="F28" s="202">
        <f t="shared" si="0"/>
        <v>101648</v>
      </c>
      <c r="G28" s="202">
        <f t="shared" si="0"/>
        <v>636126</v>
      </c>
      <c r="H28" s="202">
        <f t="shared" si="0"/>
        <v>880189</v>
      </c>
      <c r="I28" s="202">
        <f t="shared" si="0"/>
        <v>712106</v>
      </c>
    </row>
    <row r="29" spans="1:9" ht="12.75" customHeight="1">
      <c r="A29" s="44">
        <v>21</v>
      </c>
      <c r="B29" s="93" t="s">
        <v>23</v>
      </c>
      <c r="C29" s="93">
        <v>0</v>
      </c>
      <c r="D29" s="93">
        <v>0</v>
      </c>
      <c r="E29" s="93">
        <v>0</v>
      </c>
      <c r="F29" s="93">
        <v>0</v>
      </c>
      <c r="G29" s="93">
        <v>0</v>
      </c>
      <c r="H29" s="93">
        <v>0</v>
      </c>
      <c r="I29" s="93">
        <v>0</v>
      </c>
    </row>
    <row r="30" spans="1:9" ht="12.75" customHeight="1">
      <c r="A30" s="44">
        <v>22</v>
      </c>
      <c r="B30" s="93" t="s">
        <v>245</v>
      </c>
      <c r="C30" s="93">
        <v>0</v>
      </c>
      <c r="D30" s="93">
        <v>0</v>
      </c>
      <c r="E30" s="93">
        <v>0</v>
      </c>
      <c r="F30" s="93">
        <v>0</v>
      </c>
      <c r="G30" s="93">
        <v>0</v>
      </c>
      <c r="H30" s="93">
        <v>0</v>
      </c>
      <c r="I30" s="93">
        <v>0</v>
      </c>
    </row>
    <row r="31" spans="1:9" ht="12.75" customHeight="1">
      <c r="A31" s="44">
        <v>23</v>
      </c>
      <c r="B31" s="93" t="s">
        <v>160</v>
      </c>
      <c r="C31" s="93">
        <v>0</v>
      </c>
      <c r="D31" s="93">
        <v>0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</row>
    <row r="32" spans="1:9" ht="12.75" customHeight="1">
      <c r="A32" s="44">
        <v>24</v>
      </c>
      <c r="B32" s="93" t="s">
        <v>22</v>
      </c>
      <c r="C32" s="93">
        <v>0</v>
      </c>
      <c r="D32" s="93">
        <v>0</v>
      </c>
      <c r="E32" s="93">
        <v>0</v>
      </c>
      <c r="F32" s="93">
        <v>0</v>
      </c>
      <c r="G32" s="93">
        <v>0</v>
      </c>
      <c r="H32" s="93">
        <v>0</v>
      </c>
      <c r="I32" s="93">
        <v>0</v>
      </c>
    </row>
    <row r="33" spans="1:9" s="82" customFormat="1" ht="12.75" customHeight="1">
      <c r="A33" s="44">
        <v>25</v>
      </c>
      <c r="B33" s="47" t="s">
        <v>133</v>
      </c>
      <c r="C33" s="47">
        <v>100</v>
      </c>
      <c r="D33" s="47">
        <v>24</v>
      </c>
      <c r="E33" s="47">
        <v>10</v>
      </c>
      <c r="F33" s="47">
        <v>6</v>
      </c>
      <c r="G33" s="47">
        <v>10</v>
      </c>
      <c r="H33" s="47">
        <v>24</v>
      </c>
      <c r="I33" s="47">
        <v>0</v>
      </c>
    </row>
    <row r="34" spans="1:9" ht="12.75" customHeight="1">
      <c r="A34" s="44">
        <v>26</v>
      </c>
      <c r="B34" s="93" t="s">
        <v>18</v>
      </c>
      <c r="C34" s="93">
        <v>72000</v>
      </c>
      <c r="D34" s="93">
        <v>161432</v>
      </c>
      <c r="E34" s="93">
        <v>246798</v>
      </c>
      <c r="F34" s="243">
        <v>174216</v>
      </c>
      <c r="G34" s="93">
        <v>521715</v>
      </c>
      <c r="H34" s="93">
        <v>1033324</v>
      </c>
      <c r="I34" s="93">
        <v>829665</v>
      </c>
    </row>
    <row r="35" spans="1:9" s="206" customFormat="1" ht="12.75" customHeight="1">
      <c r="A35" s="201"/>
      <c r="B35" s="202" t="s">
        <v>212</v>
      </c>
      <c r="C35" s="202">
        <f aca="true" t="shared" si="1" ref="C35:I35">SUM(C29:C34)</f>
        <v>72100</v>
      </c>
      <c r="D35" s="202">
        <f t="shared" si="1"/>
        <v>161456</v>
      </c>
      <c r="E35" s="202">
        <f t="shared" si="1"/>
        <v>246808</v>
      </c>
      <c r="F35" s="202">
        <f t="shared" si="1"/>
        <v>174222</v>
      </c>
      <c r="G35" s="202">
        <f t="shared" si="1"/>
        <v>521725</v>
      </c>
      <c r="H35" s="202">
        <f t="shared" si="1"/>
        <v>1033348</v>
      </c>
      <c r="I35" s="202">
        <f t="shared" si="1"/>
        <v>829665</v>
      </c>
    </row>
    <row r="36" spans="1:9" s="82" customFormat="1" ht="12.75" customHeight="1">
      <c r="A36" s="44">
        <v>27</v>
      </c>
      <c r="B36" s="47" t="s">
        <v>214</v>
      </c>
      <c r="C36" s="47">
        <v>0</v>
      </c>
      <c r="D36" s="47">
        <v>2490</v>
      </c>
      <c r="E36" s="47">
        <v>8764</v>
      </c>
      <c r="F36" s="47">
        <v>8764</v>
      </c>
      <c r="G36" s="47">
        <v>12133</v>
      </c>
      <c r="H36" s="47">
        <v>6113</v>
      </c>
      <c r="I36" s="47">
        <v>0</v>
      </c>
    </row>
    <row r="37" spans="1:9" ht="12.75" customHeight="1">
      <c r="A37" s="44">
        <v>28</v>
      </c>
      <c r="B37" s="93" t="s">
        <v>205</v>
      </c>
      <c r="C37" s="93">
        <v>275</v>
      </c>
      <c r="D37" s="93">
        <v>179</v>
      </c>
      <c r="E37" s="93">
        <v>234</v>
      </c>
      <c r="F37" s="93">
        <v>223</v>
      </c>
      <c r="G37" s="93">
        <v>996</v>
      </c>
      <c r="H37" s="93">
        <v>896</v>
      </c>
      <c r="I37" s="93">
        <v>896</v>
      </c>
    </row>
    <row r="38" spans="1:9" s="82" customFormat="1" ht="12.75" customHeight="1">
      <c r="A38" s="44">
        <v>29</v>
      </c>
      <c r="B38" s="47" t="s">
        <v>206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2.75" customHeight="1">
      <c r="A39" s="44">
        <v>30</v>
      </c>
      <c r="B39" s="93" t="s">
        <v>207</v>
      </c>
      <c r="C39" s="93">
        <v>0</v>
      </c>
      <c r="D39" s="93">
        <v>0</v>
      </c>
      <c r="E39" s="93">
        <v>0</v>
      </c>
      <c r="F39" s="93">
        <v>0</v>
      </c>
      <c r="G39" s="93">
        <v>0</v>
      </c>
      <c r="H39" s="93">
        <v>0</v>
      </c>
      <c r="I39" s="93">
        <v>0</v>
      </c>
    </row>
    <row r="40" spans="1:9" ht="12.75" customHeight="1">
      <c r="A40" s="88">
        <v>31</v>
      </c>
      <c r="B40" s="114" t="s">
        <v>328</v>
      </c>
      <c r="C40" s="93">
        <v>0</v>
      </c>
      <c r="D40" s="93">
        <v>0</v>
      </c>
      <c r="E40" s="93">
        <v>0</v>
      </c>
      <c r="F40" s="93">
        <v>0</v>
      </c>
      <c r="G40" s="93">
        <v>0</v>
      </c>
      <c r="H40" s="93">
        <v>0</v>
      </c>
      <c r="I40" s="93">
        <v>0</v>
      </c>
    </row>
    <row r="41" spans="1:9" s="82" customFormat="1" ht="12.75" customHeight="1">
      <c r="A41" s="44">
        <v>32</v>
      </c>
      <c r="B41" s="47" t="s">
        <v>224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2.75" customHeight="1">
      <c r="A42" s="44">
        <v>33</v>
      </c>
      <c r="B42" s="93" t="s">
        <v>236</v>
      </c>
      <c r="C42" s="93">
        <v>0</v>
      </c>
      <c r="D42" s="93">
        <v>0</v>
      </c>
      <c r="E42" s="93">
        <v>0</v>
      </c>
      <c r="F42" s="93">
        <v>0</v>
      </c>
      <c r="G42" s="93">
        <v>0</v>
      </c>
      <c r="H42" s="93">
        <v>0</v>
      </c>
      <c r="I42" s="93">
        <v>0</v>
      </c>
    </row>
    <row r="43" spans="1:9" ht="12.75" customHeight="1">
      <c r="A43" s="44">
        <v>34</v>
      </c>
      <c r="B43" s="93" t="s">
        <v>24</v>
      </c>
      <c r="C43" s="93">
        <v>0</v>
      </c>
      <c r="D43" s="93">
        <v>0</v>
      </c>
      <c r="E43" s="93">
        <v>0</v>
      </c>
      <c r="F43" s="93">
        <v>0</v>
      </c>
      <c r="G43" s="93">
        <v>0</v>
      </c>
      <c r="H43" s="93">
        <v>0</v>
      </c>
      <c r="I43" s="93">
        <v>0</v>
      </c>
    </row>
    <row r="44" spans="1:9" ht="12.75" customHeight="1">
      <c r="A44" s="44">
        <v>35</v>
      </c>
      <c r="B44" s="93" t="s">
        <v>209</v>
      </c>
      <c r="C44" s="93">
        <v>0</v>
      </c>
      <c r="D44" s="93">
        <v>0</v>
      </c>
      <c r="E44" s="93">
        <v>0</v>
      </c>
      <c r="F44" s="93">
        <v>0</v>
      </c>
      <c r="G44" s="93">
        <v>0</v>
      </c>
      <c r="H44" s="93">
        <v>0</v>
      </c>
      <c r="I44" s="93">
        <v>0</v>
      </c>
    </row>
    <row r="45" spans="1:9" ht="12.75" customHeight="1">
      <c r="A45" s="44">
        <v>36</v>
      </c>
      <c r="B45" s="93" t="s">
        <v>329</v>
      </c>
      <c r="C45" s="93">
        <v>0</v>
      </c>
      <c r="D45" s="93">
        <v>0</v>
      </c>
      <c r="E45" s="93">
        <v>0</v>
      </c>
      <c r="F45" s="93">
        <v>0</v>
      </c>
      <c r="G45" s="93">
        <v>0</v>
      </c>
      <c r="H45" s="93">
        <v>0</v>
      </c>
      <c r="I45" s="93">
        <v>0</v>
      </c>
    </row>
    <row r="46" spans="1:9" ht="12.75" customHeight="1">
      <c r="A46" s="44">
        <v>37</v>
      </c>
      <c r="B46" s="93" t="s">
        <v>331</v>
      </c>
      <c r="C46" s="93">
        <v>0</v>
      </c>
      <c r="D46" s="93">
        <v>39</v>
      </c>
      <c r="E46" s="93">
        <v>75</v>
      </c>
      <c r="F46" s="93">
        <v>56</v>
      </c>
      <c r="G46" s="93">
        <v>368</v>
      </c>
      <c r="H46" s="93">
        <v>297</v>
      </c>
      <c r="I46" s="93">
        <v>0</v>
      </c>
    </row>
    <row r="47" spans="1:9" s="206" customFormat="1" ht="13.5" customHeight="1">
      <c r="A47" s="201"/>
      <c r="B47" s="202" t="s">
        <v>211</v>
      </c>
      <c r="C47" s="202">
        <f aca="true" t="shared" si="2" ref="C47:I47">SUM(C36:C46)</f>
        <v>275</v>
      </c>
      <c r="D47" s="202">
        <f t="shared" si="2"/>
        <v>2708</v>
      </c>
      <c r="E47" s="202">
        <f t="shared" si="2"/>
        <v>9073</v>
      </c>
      <c r="F47" s="202">
        <f t="shared" si="2"/>
        <v>9043</v>
      </c>
      <c r="G47" s="202">
        <f t="shared" si="2"/>
        <v>13497</v>
      </c>
      <c r="H47" s="202">
        <f t="shared" si="2"/>
        <v>7306</v>
      </c>
      <c r="I47" s="202">
        <f t="shared" si="2"/>
        <v>896</v>
      </c>
    </row>
    <row r="48" spans="1:9" s="206" customFormat="1" ht="15" customHeight="1">
      <c r="A48" s="201"/>
      <c r="B48" s="203" t="s">
        <v>117</v>
      </c>
      <c r="C48" s="202">
        <f aca="true" t="shared" si="3" ref="C48:I48">C28+C35+C47</f>
        <v>193547</v>
      </c>
      <c r="D48" s="202">
        <f t="shared" si="3"/>
        <v>236379</v>
      </c>
      <c r="E48" s="202">
        <f t="shared" si="3"/>
        <v>361285</v>
      </c>
      <c r="F48" s="202">
        <f t="shared" si="3"/>
        <v>284913</v>
      </c>
      <c r="G48" s="202">
        <f t="shared" si="3"/>
        <v>1171348</v>
      </c>
      <c r="H48" s="202">
        <f t="shared" si="3"/>
        <v>1920843</v>
      </c>
      <c r="I48" s="202">
        <f t="shared" si="3"/>
        <v>1542667</v>
      </c>
    </row>
    <row r="49" spans="1:9" ht="12.75" customHeight="1">
      <c r="A49" s="96"/>
      <c r="B49" s="97"/>
      <c r="C49" s="193"/>
      <c r="D49" s="193"/>
      <c r="E49" s="193"/>
      <c r="F49" s="193"/>
      <c r="G49" s="193"/>
      <c r="H49" s="113"/>
      <c r="I49" s="113"/>
    </row>
    <row r="50" spans="1:9" ht="12.75" customHeight="1">
      <c r="A50" s="96"/>
      <c r="B50" s="97"/>
      <c r="C50" s="193"/>
      <c r="D50" s="193"/>
      <c r="E50" s="193"/>
      <c r="F50" s="193"/>
      <c r="G50" s="193"/>
      <c r="H50" s="113"/>
      <c r="I50" s="113"/>
    </row>
    <row r="51" spans="1:9" ht="12.75" customHeight="1">
      <c r="A51" s="96"/>
      <c r="B51" s="96"/>
      <c r="C51" s="113"/>
      <c r="D51" s="113"/>
      <c r="E51" s="113"/>
      <c r="F51" s="113"/>
      <c r="G51" s="113"/>
      <c r="H51" s="113"/>
      <c r="I51" s="113"/>
    </row>
    <row r="52" spans="1:9" ht="18" customHeight="1">
      <c r="A52" s="97"/>
      <c r="B52" s="97"/>
      <c r="C52" s="211"/>
      <c r="D52" s="211"/>
      <c r="E52" s="211"/>
      <c r="F52" s="211"/>
      <c r="G52" s="211"/>
      <c r="H52" s="193"/>
      <c r="I52" s="193"/>
    </row>
    <row r="53" spans="1:9" ht="19.5" customHeight="1">
      <c r="A53" s="208" t="s">
        <v>4</v>
      </c>
      <c r="B53" s="208" t="s">
        <v>5</v>
      </c>
      <c r="C53" s="195" t="s">
        <v>161</v>
      </c>
      <c r="D53" s="210" t="s">
        <v>156</v>
      </c>
      <c r="E53" s="210" t="s">
        <v>157</v>
      </c>
      <c r="F53" s="231" t="s">
        <v>158</v>
      </c>
      <c r="G53" s="195" t="s">
        <v>159</v>
      </c>
      <c r="H53" s="194" t="s">
        <v>181</v>
      </c>
      <c r="I53" s="194" t="s">
        <v>187</v>
      </c>
    </row>
    <row r="54" spans="1:9" ht="12.75">
      <c r="A54" s="204"/>
      <c r="B54" s="204"/>
      <c r="C54" s="232" t="s">
        <v>372</v>
      </c>
      <c r="D54" s="539"/>
      <c r="E54" s="540"/>
      <c r="F54" s="541"/>
      <c r="G54" s="232" t="s">
        <v>406</v>
      </c>
      <c r="H54" s="209" t="s">
        <v>180</v>
      </c>
      <c r="I54" s="209" t="s">
        <v>188</v>
      </c>
    </row>
    <row r="55" spans="1:9" ht="12.75">
      <c r="A55" s="92"/>
      <c r="B55" s="92"/>
      <c r="C55" s="93"/>
      <c r="D55" s="93"/>
      <c r="E55" s="93"/>
      <c r="F55" s="93"/>
      <c r="G55" s="210" t="s">
        <v>58</v>
      </c>
      <c r="H55" s="98" t="s">
        <v>237</v>
      </c>
      <c r="I55" s="98" t="s">
        <v>237</v>
      </c>
    </row>
    <row r="56" spans="1:9" ht="15.75" customHeight="1">
      <c r="A56" s="44">
        <v>38</v>
      </c>
      <c r="B56" s="47" t="s">
        <v>73</v>
      </c>
      <c r="C56" s="93">
        <v>10000</v>
      </c>
      <c r="D56" s="93">
        <v>3957</v>
      </c>
      <c r="E56" s="93">
        <v>3813</v>
      </c>
      <c r="F56" s="93">
        <v>3813</v>
      </c>
      <c r="G56" s="93">
        <v>13176</v>
      </c>
      <c r="H56" s="93">
        <v>40657</v>
      </c>
      <c r="I56" s="93">
        <v>19363</v>
      </c>
    </row>
    <row r="57" spans="1:9" ht="15.75" customHeight="1">
      <c r="A57" s="44">
        <v>39</v>
      </c>
      <c r="B57" s="47" t="s">
        <v>250</v>
      </c>
      <c r="C57" s="93">
        <v>42600</v>
      </c>
      <c r="D57" s="93">
        <v>14049</v>
      </c>
      <c r="E57" s="93">
        <v>10313</v>
      </c>
      <c r="F57" s="93">
        <v>33127</v>
      </c>
      <c r="G57" s="93">
        <v>60135</v>
      </c>
      <c r="H57" s="93">
        <v>218511</v>
      </c>
      <c r="I57" s="93">
        <v>187363</v>
      </c>
    </row>
    <row r="58" spans="1:9" ht="15.75" customHeight="1">
      <c r="A58" s="44">
        <v>40</v>
      </c>
      <c r="B58" s="47" t="s">
        <v>28</v>
      </c>
      <c r="C58" s="93">
        <v>5600</v>
      </c>
      <c r="D58" s="93">
        <v>1869</v>
      </c>
      <c r="E58" s="93">
        <v>1666</v>
      </c>
      <c r="F58" s="93">
        <v>2294</v>
      </c>
      <c r="G58" s="93">
        <v>5059</v>
      </c>
      <c r="H58" s="93">
        <v>13647</v>
      </c>
      <c r="I58" s="93">
        <v>13488</v>
      </c>
    </row>
    <row r="59" spans="1:9" ht="15.75" customHeight="1">
      <c r="A59" s="44">
        <v>41</v>
      </c>
      <c r="B59" s="47" t="s">
        <v>217</v>
      </c>
      <c r="C59" s="93">
        <v>24000</v>
      </c>
      <c r="D59" s="93">
        <v>16822</v>
      </c>
      <c r="E59" s="93">
        <v>18344</v>
      </c>
      <c r="F59" s="93">
        <v>66410</v>
      </c>
      <c r="G59" s="93">
        <v>83753</v>
      </c>
      <c r="H59" s="93">
        <v>122226</v>
      </c>
      <c r="I59" s="93">
        <v>98104</v>
      </c>
    </row>
    <row r="60" spans="1:9" ht="15.75" customHeight="1">
      <c r="A60" s="44">
        <v>42</v>
      </c>
      <c r="B60" s="47" t="s">
        <v>27</v>
      </c>
      <c r="C60" s="93">
        <v>11300</v>
      </c>
      <c r="D60" s="93">
        <v>1719</v>
      </c>
      <c r="E60" s="93">
        <v>982</v>
      </c>
      <c r="F60" s="93">
        <v>982</v>
      </c>
      <c r="G60" s="93">
        <v>2624</v>
      </c>
      <c r="H60" s="93">
        <v>13134</v>
      </c>
      <c r="I60" s="93">
        <v>4723</v>
      </c>
    </row>
    <row r="61" spans="1:9" ht="15.75" customHeight="1">
      <c r="A61" s="44">
        <v>43</v>
      </c>
      <c r="B61" s="47" t="s">
        <v>344</v>
      </c>
      <c r="C61" s="93">
        <v>31300</v>
      </c>
      <c r="D61" s="93">
        <v>14890</v>
      </c>
      <c r="E61" s="93">
        <v>16189</v>
      </c>
      <c r="F61" s="93">
        <v>16189</v>
      </c>
      <c r="G61" s="93">
        <v>76513</v>
      </c>
      <c r="H61" s="93">
        <v>180067</v>
      </c>
      <c r="I61" s="93">
        <v>166623</v>
      </c>
    </row>
    <row r="62" spans="1:9" ht="15.75" customHeight="1">
      <c r="A62" s="44">
        <v>44</v>
      </c>
      <c r="B62" s="47" t="s">
        <v>25</v>
      </c>
      <c r="C62" s="93">
        <v>8850</v>
      </c>
      <c r="D62" s="93">
        <v>5403</v>
      </c>
      <c r="E62" s="93">
        <v>3100</v>
      </c>
      <c r="F62" s="93">
        <v>3100</v>
      </c>
      <c r="G62" s="93">
        <v>9804</v>
      </c>
      <c r="H62" s="93">
        <v>44954</v>
      </c>
      <c r="I62" s="93">
        <v>36051</v>
      </c>
    </row>
    <row r="63" spans="1:9" ht="15.75" customHeight="1">
      <c r="A63" s="44">
        <v>45</v>
      </c>
      <c r="B63" s="47" t="s">
        <v>26</v>
      </c>
      <c r="C63" s="93">
        <v>3000</v>
      </c>
      <c r="D63" s="93">
        <v>763</v>
      </c>
      <c r="E63" s="93">
        <v>945</v>
      </c>
      <c r="F63" s="93">
        <v>8477</v>
      </c>
      <c r="G63" s="93">
        <v>8556</v>
      </c>
      <c r="H63" s="93">
        <v>8816</v>
      </c>
      <c r="I63" s="93">
        <v>7477</v>
      </c>
    </row>
    <row r="64" spans="1:9" s="206" customFormat="1" ht="15.75" customHeight="1">
      <c r="A64" s="44"/>
      <c r="B64" s="203" t="s">
        <v>117</v>
      </c>
      <c r="C64" s="202">
        <f aca="true" t="shared" si="4" ref="C64:I64">SUM(C56:C63)</f>
        <v>136650</v>
      </c>
      <c r="D64" s="202">
        <f t="shared" si="4"/>
        <v>59472</v>
      </c>
      <c r="E64" s="202">
        <f t="shared" si="4"/>
        <v>55352</v>
      </c>
      <c r="F64" s="202">
        <f t="shared" si="4"/>
        <v>134392</v>
      </c>
      <c r="G64" s="202">
        <f t="shared" si="4"/>
        <v>259620</v>
      </c>
      <c r="H64" s="202">
        <f t="shared" si="4"/>
        <v>642012</v>
      </c>
      <c r="I64" s="202">
        <f t="shared" si="4"/>
        <v>533192</v>
      </c>
    </row>
    <row r="65" spans="1:9" ht="15.75" customHeight="1">
      <c r="A65" s="44"/>
      <c r="B65" s="94" t="s">
        <v>31</v>
      </c>
      <c r="C65" s="93"/>
      <c r="D65" s="93"/>
      <c r="E65" s="93"/>
      <c r="F65" s="93"/>
      <c r="G65" s="93"/>
      <c r="H65" s="230"/>
      <c r="I65" s="93"/>
    </row>
    <row r="66" spans="1:9" ht="15.75" customHeight="1">
      <c r="A66" s="44">
        <v>46</v>
      </c>
      <c r="B66" s="93" t="s">
        <v>29</v>
      </c>
      <c r="C66" s="93">
        <v>500000</v>
      </c>
      <c r="D66" s="93">
        <v>172260</v>
      </c>
      <c r="E66" s="93">
        <v>226741</v>
      </c>
      <c r="F66" s="93">
        <v>503786</v>
      </c>
      <c r="G66" s="93">
        <v>651594</v>
      </c>
      <c r="H66" s="93">
        <v>3679384</v>
      </c>
      <c r="I66" s="93">
        <v>1528983</v>
      </c>
    </row>
    <row r="67" spans="1:9" ht="15.75" customHeight="1">
      <c r="A67" s="44">
        <v>47</v>
      </c>
      <c r="B67" s="93" t="s">
        <v>124</v>
      </c>
      <c r="C67" s="93">
        <v>0</v>
      </c>
      <c r="D67" s="93">
        <v>0</v>
      </c>
      <c r="E67" s="93">
        <v>0</v>
      </c>
      <c r="F67" s="93">
        <v>0</v>
      </c>
      <c r="G67" s="93">
        <v>0</v>
      </c>
      <c r="H67" s="93">
        <v>0</v>
      </c>
      <c r="I67" s="93">
        <v>0</v>
      </c>
    </row>
    <row r="68" spans="1:9" s="206" customFormat="1" ht="15.75" customHeight="1">
      <c r="A68" s="201"/>
      <c r="B68" s="203" t="s">
        <v>117</v>
      </c>
      <c r="C68" s="202">
        <f aca="true" t="shared" si="5" ref="C68:I68">SUM(C66:C67)</f>
        <v>500000</v>
      </c>
      <c r="D68" s="202">
        <f t="shared" si="5"/>
        <v>172260</v>
      </c>
      <c r="E68" s="202">
        <f t="shared" si="5"/>
        <v>226741</v>
      </c>
      <c r="F68" s="202">
        <f t="shared" si="5"/>
        <v>503786</v>
      </c>
      <c r="G68" s="202">
        <f t="shared" si="5"/>
        <v>651594</v>
      </c>
      <c r="H68" s="202">
        <f t="shared" si="5"/>
        <v>3679384</v>
      </c>
      <c r="I68" s="202">
        <f t="shared" si="5"/>
        <v>1528983</v>
      </c>
    </row>
    <row r="69" spans="1:9" s="206" customFormat="1" ht="15.75" customHeight="1">
      <c r="A69" s="201"/>
      <c r="B69" s="203" t="s">
        <v>30</v>
      </c>
      <c r="C69" s="202">
        <f aca="true" t="shared" si="6" ref="C69:I69">C48+C64+C68</f>
        <v>830197</v>
      </c>
      <c r="D69" s="202">
        <f t="shared" si="6"/>
        <v>468111</v>
      </c>
      <c r="E69" s="202">
        <f t="shared" si="6"/>
        <v>643378</v>
      </c>
      <c r="F69" s="202">
        <f t="shared" si="6"/>
        <v>923091</v>
      </c>
      <c r="G69" s="202">
        <f t="shared" si="6"/>
        <v>2082562</v>
      </c>
      <c r="H69" s="202">
        <f t="shared" si="6"/>
        <v>6242239</v>
      </c>
      <c r="I69" s="202">
        <f t="shared" si="6"/>
        <v>3604842</v>
      </c>
    </row>
    <row r="70" ht="12.75">
      <c r="A70" s="96"/>
    </row>
    <row r="71" ht="12.75">
      <c r="B71" s="82" t="s">
        <v>392</v>
      </c>
    </row>
  </sheetData>
  <sheetProtection/>
  <mergeCells count="2">
    <mergeCell ref="D6:F6"/>
    <mergeCell ref="D54:F54"/>
  </mergeCells>
  <printOptions gridLines="1" horizontalCentered="1"/>
  <pageMargins left="0.75" right="0.75" top="0.42" bottom="0.6" header="0.3" footer="0.41"/>
  <pageSetup blackAndWhite="1" horizontalDpi="300" verticalDpi="300" orientation="landscape" paperSize="9" scale="85" r:id="rId2"/>
  <rowBreaks count="1" manualBreakCount="1">
    <brk id="48" max="8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O77"/>
  <sheetViews>
    <sheetView zoomScalePageLayoutView="0" workbookViewId="0" topLeftCell="A16">
      <selection activeCell="A46" sqref="A1:IV16384"/>
    </sheetView>
  </sheetViews>
  <sheetFormatPr defaultColWidth="9.140625" defaultRowHeight="12.75"/>
  <cols>
    <col min="1" max="1" width="3.7109375" style="82" customWidth="1"/>
    <col min="2" max="2" width="22.00390625" style="82" customWidth="1"/>
    <col min="3" max="3" width="9.28125" style="16" bestFit="1" customWidth="1"/>
    <col min="4" max="4" width="13.28125" style="16" bestFit="1" customWidth="1"/>
    <col min="5" max="5" width="9.421875" style="16" customWidth="1"/>
    <col min="6" max="6" width="9.7109375" style="16" customWidth="1"/>
    <col min="7" max="8" width="9.28125" style="16" bestFit="1" customWidth="1"/>
    <col min="9" max="9" width="10.421875" style="16" customWidth="1"/>
    <col min="10" max="10" width="14.140625" style="16" bestFit="1" customWidth="1"/>
    <col min="11" max="11" width="9.28125" style="16" bestFit="1" customWidth="1"/>
    <col min="12" max="12" width="12.7109375" style="16" bestFit="1" customWidth="1"/>
    <col min="13" max="13" width="9.28125" style="16" bestFit="1" customWidth="1"/>
    <col min="14" max="14" width="12.7109375" style="16" bestFit="1" customWidth="1"/>
    <col min="15" max="16384" width="9.140625" style="82" customWidth="1"/>
  </cols>
  <sheetData>
    <row r="1" ht="16.5" customHeight="1"/>
    <row r="2" spans="1:2" ht="16.5" customHeight="1">
      <c r="A2" s="84"/>
      <c r="B2" s="84"/>
    </row>
    <row r="3" spans="9:10" ht="16.5" customHeight="1">
      <c r="I3" s="17"/>
      <c r="J3" s="17"/>
    </row>
    <row r="4" spans="1:14" ht="12.75">
      <c r="A4" s="214"/>
      <c r="B4" s="214"/>
      <c r="C4" s="542" t="s">
        <v>407</v>
      </c>
      <c r="D4" s="542"/>
      <c r="E4" s="542"/>
      <c r="F4" s="542"/>
      <c r="G4" s="542"/>
      <c r="H4" s="542"/>
      <c r="I4" s="56" t="s">
        <v>79</v>
      </c>
      <c r="J4" s="55"/>
      <c r="K4" s="542"/>
      <c r="L4" s="542"/>
      <c r="M4" s="55"/>
      <c r="N4" s="55"/>
    </row>
    <row r="5" spans="1:14" ht="12.75">
      <c r="A5" s="216"/>
      <c r="B5" s="216"/>
      <c r="C5" s="279" t="s">
        <v>74</v>
      </c>
      <c r="D5" s="48" t="s">
        <v>186</v>
      </c>
      <c r="E5" s="103" t="s">
        <v>81</v>
      </c>
      <c r="F5" s="280"/>
      <c r="G5" s="279" t="s">
        <v>74</v>
      </c>
      <c r="H5" s="279" t="s">
        <v>74</v>
      </c>
      <c r="I5" s="423" t="s">
        <v>82</v>
      </c>
      <c r="J5" s="167"/>
      <c r="K5" s="103" t="s">
        <v>131</v>
      </c>
      <c r="L5" s="280"/>
      <c r="M5" s="478" t="s">
        <v>135</v>
      </c>
      <c r="N5" s="479"/>
    </row>
    <row r="6" spans="1:14" ht="12.75">
      <c r="A6" s="216" t="s">
        <v>4</v>
      </c>
      <c r="B6" s="216" t="s">
        <v>5</v>
      </c>
      <c r="C6" s="291" t="s">
        <v>83</v>
      </c>
      <c r="D6" s="102" t="s">
        <v>52</v>
      </c>
      <c r="E6" s="102" t="s">
        <v>52</v>
      </c>
      <c r="F6" s="102" t="s">
        <v>84</v>
      </c>
      <c r="G6" s="291" t="s">
        <v>76</v>
      </c>
      <c r="H6" s="291" t="s">
        <v>85</v>
      </c>
      <c r="I6" s="410" t="s">
        <v>86</v>
      </c>
      <c r="J6" s="370"/>
      <c r="K6" s="56" t="s">
        <v>132</v>
      </c>
      <c r="L6" s="174"/>
      <c r="M6" s="481" t="s">
        <v>136</v>
      </c>
      <c r="N6" s="482"/>
    </row>
    <row r="7" spans="1:14" ht="12.75">
      <c r="A7" s="142"/>
      <c r="B7" s="142"/>
      <c r="C7" s="49"/>
      <c r="D7" s="48"/>
      <c r="E7" s="48"/>
      <c r="F7" s="48"/>
      <c r="G7" s="49" t="s">
        <v>77</v>
      </c>
      <c r="H7" s="49" t="s">
        <v>87</v>
      </c>
      <c r="I7" s="102" t="s">
        <v>52</v>
      </c>
      <c r="J7" s="102" t="s">
        <v>84</v>
      </c>
      <c r="K7" s="102" t="s">
        <v>52</v>
      </c>
      <c r="L7" s="102" t="s">
        <v>84</v>
      </c>
      <c r="M7" s="102" t="s">
        <v>71</v>
      </c>
      <c r="N7" s="102" t="s">
        <v>58</v>
      </c>
    </row>
    <row r="8" spans="1:14" ht="12.75">
      <c r="A8" s="44">
        <v>1</v>
      </c>
      <c r="B8" s="47" t="s">
        <v>7</v>
      </c>
      <c r="C8" s="47">
        <v>108</v>
      </c>
      <c r="D8" s="47">
        <v>79</v>
      </c>
      <c r="E8" s="47">
        <v>66</v>
      </c>
      <c r="F8" s="47">
        <v>384</v>
      </c>
      <c r="G8" s="47">
        <v>29</v>
      </c>
      <c r="H8" s="47">
        <f aca="true" t="shared" si="0" ref="H8:H46">C8-D8-G8</f>
        <v>0</v>
      </c>
      <c r="I8" s="47">
        <v>6483</v>
      </c>
      <c r="J8" s="47">
        <v>17285</v>
      </c>
      <c r="K8" s="47">
        <v>960</v>
      </c>
      <c r="L8" s="47">
        <v>1163</v>
      </c>
      <c r="M8" s="47">
        <v>705</v>
      </c>
      <c r="N8" s="47">
        <v>857</v>
      </c>
    </row>
    <row r="9" spans="1:14" ht="12.75">
      <c r="A9" s="44">
        <v>2</v>
      </c>
      <c r="B9" s="47" t="s">
        <v>8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f t="shared" si="0"/>
        <v>0</v>
      </c>
      <c r="I9" s="47">
        <v>194</v>
      </c>
      <c r="J9" s="47">
        <v>247</v>
      </c>
      <c r="K9" s="47">
        <v>7</v>
      </c>
      <c r="L9" s="47">
        <v>9</v>
      </c>
      <c r="M9" s="47">
        <v>8</v>
      </c>
      <c r="N9" s="47">
        <v>22</v>
      </c>
    </row>
    <row r="10" spans="1:14" ht="12.75">
      <c r="A10" s="44">
        <v>3</v>
      </c>
      <c r="B10" s="47" t="s">
        <v>9</v>
      </c>
      <c r="C10" s="47">
        <v>2165</v>
      </c>
      <c r="D10" s="47">
        <v>2165</v>
      </c>
      <c r="E10" s="47">
        <v>2165</v>
      </c>
      <c r="F10" s="47">
        <v>7653</v>
      </c>
      <c r="G10" s="47">
        <v>0</v>
      </c>
      <c r="H10" s="47">
        <f t="shared" si="0"/>
        <v>0</v>
      </c>
      <c r="I10" s="47">
        <v>7548</v>
      </c>
      <c r="J10" s="47">
        <v>31739</v>
      </c>
      <c r="K10" s="47">
        <v>2256</v>
      </c>
      <c r="L10" s="47">
        <v>2371</v>
      </c>
      <c r="M10" s="47">
        <v>3359</v>
      </c>
      <c r="N10" s="47">
        <v>9583</v>
      </c>
    </row>
    <row r="11" spans="1:14" ht="12.75">
      <c r="A11" s="44">
        <v>4</v>
      </c>
      <c r="B11" s="47" t="s">
        <v>10</v>
      </c>
      <c r="C11" s="47">
        <v>428</v>
      </c>
      <c r="D11" s="47">
        <v>420</v>
      </c>
      <c r="E11" s="47">
        <v>420</v>
      </c>
      <c r="F11" s="47">
        <v>27495</v>
      </c>
      <c r="G11" s="47">
        <v>0</v>
      </c>
      <c r="H11" s="47">
        <f t="shared" si="0"/>
        <v>8</v>
      </c>
      <c r="I11" s="47">
        <v>10204</v>
      </c>
      <c r="J11" s="47">
        <v>32969</v>
      </c>
      <c r="K11" s="47">
        <v>985</v>
      </c>
      <c r="L11" s="47">
        <v>2456</v>
      </c>
      <c r="M11" s="47">
        <v>1895</v>
      </c>
      <c r="N11" s="47">
        <v>5341</v>
      </c>
    </row>
    <row r="12" spans="1:14" ht="12.75">
      <c r="A12" s="44">
        <v>5</v>
      </c>
      <c r="B12" s="47" t="s">
        <v>11</v>
      </c>
      <c r="C12" s="47">
        <v>142</v>
      </c>
      <c r="D12" s="47">
        <v>112</v>
      </c>
      <c r="E12" s="47">
        <v>112</v>
      </c>
      <c r="F12" s="47">
        <v>496</v>
      </c>
      <c r="G12" s="47">
        <v>30</v>
      </c>
      <c r="H12" s="47">
        <f t="shared" si="0"/>
        <v>0</v>
      </c>
      <c r="I12" s="47">
        <v>2553</v>
      </c>
      <c r="J12" s="47">
        <v>8686</v>
      </c>
      <c r="K12" s="47">
        <v>266</v>
      </c>
      <c r="L12" s="47">
        <v>748</v>
      </c>
      <c r="M12" s="47">
        <v>516</v>
      </c>
      <c r="N12" s="47">
        <v>1693</v>
      </c>
    </row>
    <row r="13" spans="1:14" ht="12.75">
      <c r="A13" s="44">
        <v>6</v>
      </c>
      <c r="B13" s="47" t="s">
        <v>12</v>
      </c>
      <c r="C13" s="47">
        <v>891</v>
      </c>
      <c r="D13" s="47">
        <v>865</v>
      </c>
      <c r="E13" s="47">
        <v>865</v>
      </c>
      <c r="F13" s="47">
        <v>4525</v>
      </c>
      <c r="G13" s="47">
        <v>26</v>
      </c>
      <c r="H13" s="47">
        <f t="shared" si="0"/>
        <v>0</v>
      </c>
      <c r="I13" s="47">
        <v>2573</v>
      </c>
      <c r="J13" s="47">
        <v>14631</v>
      </c>
      <c r="K13" s="47">
        <v>265</v>
      </c>
      <c r="L13" s="47">
        <v>3291</v>
      </c>
      <c r="M13" s="47">
        <v>362</v>
      </c>
      <c r="N13" s="47">
        <v>1725</v>
      </c>
    </row>
    <row r="14" spans="1:14" ht="12.75">
      <c r="A14" s="44">
        <v>7</v>
      </c>
      <c r="B14" s="47" t="s">
        <v>13</v>
      </c>
      <c r="C14" s="47">
        <v>790</v>
      </c>
      <c r="D14" s="47">
        <v>755</v>
      </c>
      <c r="E14" s="47">
        <v>745</v>
      </c>
      <c r="F14" s="47">
        <v>2344</v>
      </c>
      <c r="G14" s="47">
        <v>20</v>
      </c>
      <c r="H14" s="47">
        <f t="shared" si="0"/>
        <v>15</v>
      </c>
      <c r="I14" s="47">
        <v>9303</v>
      </c>
      <c r="J14" s="47">
        <v>58061</v>
      </c>
      <c r="K14" s="47">
        <v>2011</v>
      </c>
      <c r="L14" s="47">
        <v>5608</v>
      </c>
      <c r="M14" s="47">
        <v>2219</v>
      </c>
      <c r="N14" s="47">
        <v>6411</v>
      </c>
    </row>
    <row r="15" spans="1:14" ht="12.75">
      <c r="A15" s="44">
        <v>8</v>
      </c>
      <c r="B15" s="47" t="s">
        <v>154</v>
      </c>
      <c r="C15" s="47">
        <v>35</v>
      </c>
      <c r="D15" s="47">
        <v>35</v>
      </c>
      <c r="E15" s="47">
        <v>35</v>
      </c>
      <c r="F15" s="47">
        <v>220</v>
      </c>
      <c r="G15" s="47">
        <v>0</v>
      </c>
      <c r="H15" s="47">
        <f t="shared" si="0"/>
        <v>0</v>
      </c>
      <c r="I15" s="47">
        <v>496</v>
      </c>
      <c r="J15" s="47">
        <v>2173</v>
      </c>
      <c r="K15" s="47">
        <v>20</v>
      </c>
      <c r="L15" s="47">
        <v>55</v>
      </c>
      <c r="M15" s="47">
        <v>71</v>
      </c>
      <c r="N15" s="47">
        <v>358</v>
      </c>
    </row>
    <row r="16" spans="1:14" ht="12.75">
      <c r="A16" s="44">
        <v>9</v>
      </c>
      <c r="B16" s="47" t="s">
        <v>14</v>
      </c>
      <c r="C16" s="47">
        <v>289</v>
      </c>
      <c r="D16" s="47">
        <v>270</v>
      </c>
      <c r="E16" s="47">
        <v>262</v>
      </c>
      <c r="F16" s="47">
        <v>1408</v>
      </c>
      <c r="G16" s="47">
        <v>7</v>
      </c>
      <c r="H16" s="47">
        <f t="shared" si="0"/>
        <v>12</v>
      </c>
      <c r="I16" s="47">
        <v>2013</v>
      </c>
      <c r="J16" s="47">
        <v>8394</v>
      </c>
      <c r="K16" s="47">
        <v>128</v>
      </c>
      <c r="L16" s="47">
        <v>362</v>
      </c>
      <c r="M16" s="47">
        <v>202</v>
      </c>
      <c r="N16" s="47">
        <v>772</v>
      </c>
    </row>
    <row r="17" spans="1:14" ht="12.75">
      <c r="A17" s="44">
        <v>10</v>
      </c>
      <c r="B17" s="47" t="s">
        <v>218</v>
      </c>
      <c r="C17" s="47">
        <v>628</v>
      </c>
      <c r="D17" s="47">
        <v>508</v>
      </c>
      <c r="E17" s="47">
        <v>365</v>
      </c>
      <c r="F17" s="47">
        <v>5010</v>
      </c>
      <c r="G17" s="47">
        <v>100</v>
      </c>
      <c r="H17" s="47">
        <f>C17-D17-G17</f>
        <v>20</v>
      </c>
      <c r="I17" s="47">
        <v>275</v>
      </c>
      <c r="J17" s="47">
        <v>4980</v>
      </c>
      <c r="K17" s="47">
        <v>0</v>
      </c>
      <c r="L17" s="47">
        <v>0</v>
      </c>
      <c r="M17" s="47">
        <v>12</v>
      </c>
      <c r="N17" s="47">
        <v>26</v>
      </c>
    </row>
    <row r="18" spans="1:14" ht="12.75">
      <c r="A18" s="44">
        <v>11</v>
      </c>
      <c r="B18" s="47" t="s">
        <v>15</v>
      </c>
      <c r="C18" s="47">
        <v>23</v>
      </c>
      <c r="D18" s="47">
        <v>23</v>
      </c>
      <c r="E18" s="47">
        <v>23</v>
      </c>
      <c r="F18" s="47">
        <v>118</v>
      </c>
      <c r="G18" s="47">
        <v>0</v>
      </c>
      <c r="H18" s="47">
        <f t="shared" si="0"/>
        <v>0</v>
      </c>
      <c r="I18" s="47">
        <v>389</v>
      </c>
      <c r="J18" s="47">
        <v>1314</v>
      </c>
      <c r="K18" s="47">
        <v>12</v>
      </c>
      <c r="L18" s="47">
        <v>36</v>
      </c>
      <c r="M18" s="47">
        <v>47</v>
      </c>
      <c r="N18" s="47">
        <v>157</v>
      </c>
    </row>
    <row r="19" spans="1:14" ht="12.75">
      <c r="A19" s="44">
        <v>12</v>
      </c>
      <c r="B19" s="47" t="s">
        <v>16</v>
      </c>
      <c r="C19" s="47">
        <v>32</v>
      </c>
      <c r="D19" s="47">
        <v>32</v>
      </c>
      <c r="E19" s="47">
        <v>32</v>
      </c>
      <c r="F19" s="47">
        <v>201</v>
      </c>
      <c r="G19" s="47">
        <v>0</v>
      </c>
      <c r="H19" s="47">
        <f t="shared" si="0"/>
        <v>0</v>
      </c>
      <c r="I19" s="47">
        <v>470</v>
      </c>
      <c r="J19" s="47">
        <v>2167</v>
      </c>
      <c r="K19" s="47">
        <v>98</v>
      </c>
      <c r="L19" s="47">
        <v>448</v>
      </c>
      <c r="M19" s="47">
        <v>51</v>
      </c>
      <c r="N19" s="47">
        <v>221</v>
      </c>
    </row>
    <row r="20" spans="1:15" ht="12.75">
      <c r="A20" s="44">
        <v>13</v>
      </c>
      <c r="B20" s="47" t="s">
        <v>17</v>
      </c>
      <c r="C20" s="47">
        <v>270</v>
      </c>
      <c r="D20" s="47">
        <v>270</v>
      </c>
      <c r="E20" s="47">
        <v>270</v>
      </c>
      <c r="F20" s="47">
        <v>1992</v>
      </c>
      <c r="G20" s="47">
        <v>0</v>
      </c>
      <c r="H20" s="47">
        <f t="shared" si="0"/>
        <v>0</v>
      </c>
      <c r="I20" s="47">
        <v>3754</v>
      </c>
      <c r="J20" s="47">
        <v>11304</v>
      </c>
      <c r="K20" s="47">
        <v>332</v>
      </c>
      <c r="L20" s="47">
        <v>658</v>
      </c>
      <c r="M20" s="47">
        <v>974</v>
      </c>
      <c r="N20" s="47">
        <v>3248</v>
      </c>
      <c r="O20" s="79"/>
    </row>
    <row r="21" spans="1:14" ht="12.75">
      <c r="A21" s="44">
        <v>14</v>
      </c>
      <c r="B21" s="47" t="s">
        <v>155</v>
      </c>
      <c r="C21" s="47">
        <v>72</v>
      </c>
      <c r="D21" s="47">
        <v>72</v>
      </c>
      <c r="E21" s="47">
        <v>72</v>
      </c>
      <c r="F21" s="47">
        <v>454</v>
      </c>
      <c r="G21" s="47">
        <v>0</v>
      </c>
      <c r="H21" s="47">
        <f t="shared" si="0"/>
        <v>0</v>
      </c>
      <c r="I21" s="47">
        <v>723</v>
      </c>
      <c r="J21" s="47">
        <v>2742</v>
      </c>
      <c r="K21" s="47">
        <v>54</v>
      </c>
      <c r="L21" s="47">
        <v>87</v>
      </c>
      <c r="M21" s="47">
        <v>152</v>
      </c>
      <c r="N21" s="47">
        <v>576</v>
      </c>
    </row>
    <row r="22" spans="1:14" ht="12.75">
      <c r="A22" s="44">
        <v>15</v>
      </c>
      <c r="B22" s="47" t="s">
        <v>72</v>
      </c>
      <c r="C22" s="47">
        <v>1322</v>
      </c>
      <c r="D22" s="47">
        <v>1215</v>
      </c>
      <c r="E22" s="47">
        <v>1303</v>
      </c>
      <c r="F22" s="47">
        <v>10483</v>
      </c>
      <c r="G22" s="47">
        <v>105</v>
      </c>
      <c r="H22" s="47">
        <f t="shared" si="0"/>
        <v>2</v>
      </c>
      <c r="I22" s="47">
        <v>13994</v>
      </c>
      <c r="J22" s="47">
        <v>45934</v>
      </c>
      <c r="K22" s="47">
        <v>1429</v>
      </c>
      <c r="L22" s="47">
        <v>5363</v>
      </c>
      <c r="M22" s="47">
        <v>1477</v>
      </c>
      <c r="N22" s="47">
        <v>5875</v>
      </c>
    </row>
    <row r="23" spans="1:14" ht="12.75">
      <c r="A23" s="44">
        <v>16</v>
      </c>
      <c r="B23" s="47" t="s">
        <v>99</v>
      </c>
      <c r="C23" s="47">
        <v>198</v>
      </c>
      <c r="D23" s="47">
        <v>198</v>
      </c>
      <c r="E23" s="47">
        <v>198</v>
      </c>
      <c r="F23" s="47">
        <v>782</v>
      </c>
      <c r="G23" s="47">
        <v>0</v>
      </c>
      <c r="H23" s="47">
        <f t="shared" si="0"/>
        <v>0</v>
      </c>
      <c r="I23" s="47">
        <v>1571</v>
      </c>
      <c r="J23" s="47">
        <v>6299</v>
      </c>
      <c r="K23" s="47">
        <v>101</v>
      </c>
      <c r="L23" s="47">
        <v>299</v>
      </c>
      <c r="M23" s="47">
        <v>223</v>
      </c>
      <c r="N23" s="47">
        <v>1078</v>
      </c>
    </row>
    <row r="24" spans="1:15" ht="12.75">
      <c r="A24" s="44">
        <v>17</v>
      </c>
      <c r="B24" s="47" t="s">
        <v>20</v>
      </c>
      <c r="C24" s="47">
        <v>321</v>
      </c>
      <c r="D24" s="47">
        <v>275</v>
      </c>
      <c r="E24" s="47">
        <v>275</v>
      </c>
      <c r="F24" s="47">
        <v>1562</v>
      </c>
      <c r="G24" s="47">
        <v>15</v>
      </c>
      <c r="H24" s="47">
        <f t="shared" si="0"/>
        <v>31</v>
      </c>
      <c r="I24" s="47">
        <v>4380</v>
      </c>
      <c r="J24" s="47">
        <v>27359</v>
      </c>
      <c r="K24" s="47">
        <v>145</v>
      </c>
      <c r="L24" s="47">
        <v>532</v>
      </c>
      <c r="M24" s="47">
        <v>346</v>
      </c>
      <c r="N24" s="47">
        <v>6885</v>
      </c>
      <c r="O24" s="79"/>
    </row>
    <row r="25" spans="1:14" ht="12.75">
      <c r="A25" s="44">
        <v>18</v>
      </c>
      <c r="B25" s="47" t="s">
        <v>21</v>
      </c>
      <c r="C25" s="47">
        <v>647</v>
      </c>
      <c r="D25" s="47">
        <v>647</v>
      </c>
      <c r="E25" s="47">
        <v>637</v>
      </c>
      <c r="F25" s="47">
        <v>2187</v>
      </c>
      <c r="G25" s="47">
        <v>0</v>
      </c>
      <c r="H25" s="47">
        <f t="shared" si="0"/>
        <v>0</v>
      </c>
      <c r="I25" s="47">
        <v>6475</v>
      </c>
      <c r="J25" s="47">
        <v>22520</v>
      </c>
      <c r="K25" s="47">
        <v>742</v>
      </c>
      <c r="L25" s="47">
        <v>1187</v>
      </c>
      <c r="M25" s="47">
        <v>1180</v>
      </c>
      <c r="N25" s="47">
        <v>3639</v>
      </c>
    </row>
    <row r="26" spans="1:14" ht="12.75">
      <c r="A26" s="44">
        <v>19</v>
      </c>
      <c r="B26" s="47" t="s">
        <v>19</v>
      </c>
      <c r="C26" s="47">
        <v>10</v>
      </c>
      <c r="D26" s="47">
        <v>7</v>
      </c>
      <c r="E26" s="47">
        <v>5</v>
      </c>
      <c r="F26" s="47">
        <v>20</v>
      </c>
      <c r="G26" s="47">
        <v>0</v>
      </c>
      <c r="H26" s="47">
        <f t="shared" si="0"/>
        <v>3</v>
      </c>
      <c r="I26" s="47">
        <v>62</v>
      </c>
      <c r="J26" s="47">
        <v>221</v>
      </c>
      <c r="K26" s="47">
        <v>10</v>
      </c>
      <c r="L26" s="47">
        <v>27</v>
      </c>
      <c r="M26" s="47">
        <v>13</v>
      </c>
      <c r="N26" s="47">
        <v>70</v>
      </c>
    </row>
    <row r="27" spans="1:14" ht="12.75">
      <c r="A27" s="44">
        <v>20</v>
      </c>
      <c r="B27" s="47" t="s">
        <v>118</v>
      </c>
      <c r="C27" s="47">
        <v>45</v>
      </c>
      <c r="D27" s="47">
        <v>42</v>
      </c>
      <c r="E27" s="47">
        <v>42</v>
      </c>
      <c r="F27" s="47">
        <v>171</v>
      </c>
      <c r="G27" s="47">
        <v>0</v>
      </c>
      <c r="H27" s="47">
        <f t="shared" si="0"/>
        <v>3</v>
      </c>
      <c r="I27" s="47">
        <v>409</v>
      </c>
      <c r="J27" s="47">
        <v>2004</v>
      </c>
      <c r="K27" s="47">
        <v>17</v>
      </c>
      <c r="L27" s="47">
        <v>78</v>
      </c>
      <c r="M27" s="47">
        <v>25</v>
      </c>
      <c r="N27" s="47">
        <v>133</v>
      </c>
    </row>
    <row r="28" spans="1:14" s="178" customFormat="1" ht="14.25">
      <c r="A28" s="151"/>
      <c r="B28" s="126" t="s">
        <v>210</v>
      </c>
      <c r="C28" s="126">
        <f aca="true" t="shared" si="1" ref="C28:N28">SUM(C8:C27)</f>
        <v>8416</v>
      </c>
      <c r="D28" s="126">
        <f t="shared" si="1"/>
        <v>7990</v>
      </c>
      <c r="E28" s="126">
        <f t="shared" si="1"/>
        <v>7892</v>
      </c>
      <c r="F28" s="126">
        <f t="shared" si="1"/>
        <v>67505</v>
      </c>
      <c r="G28" s="126">
        <f t="shared" si="1"/>
        <v>332</v>
      </c>
      <c r="H28" s="126">
        <f>C28-D28-G28</f>
        <v>94</v>
      </c>
      <c r="I28" s="126">
        <f t="shared" si="1"/>
        <v>73869</v>
      </c>
      <c r="J28" s="126">
        <f t="shared" si="1"/>
        <v>301029</v>
      </c>
      <c r="K28" s="126">
        <f t="shared" si="1"/>
        <v>9838</v>
      </c>
      <c r="L28" s="126">
        <f t="shared" si="1"/>
        <v>24778</v>
      </c>
      <c r="M28" s="126">
        <f t="shared" si="1"/>
        <v>13837</v>
      </c>
      <c r="N28" s="126">
        <f t="shared" si="1"/>
        <v>48670</v>
      </c>
    </row>
    <row r="29" spans="1:15" ht="12.75">
      <c r="A29" s="44">
        <v>21</v>
      </c>
      <c r="B29" s="47" t="s">
        <v>23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f t="shared" si="0"/>
        <v>0</v>
      </c>
      <c r="I29" s="47">
        <v>25</v>
      </c>
      <c r="J29" s="47">
        <v>202</v>
      </c>
      <c r="K29" s="47">
        <v>0</v>
      </c>
      <c r="L29" s="47">
        <v>0</v>
      </c>
      <c r="M29" s="47">
        <v>0</v>
      </c>
      <c r="N29" s="47">
        <v>0</v>
      </c>
      <c r="O29" s="79"/>
    </row>
    <row r="30" spans="1:14" ht="12" customHeight="1">
      <c r="A30" s="44">
        <v>22</v>
      </c>
      <c r="B30" s="47" t="s">
        <v>245</v>
      </c>
      <c r="C30" s="47">
        <v>4</v>
      </c>
      <c r="D30" s="47">
        <v>4</v>
      </c>
      <c r="E30" s="47">
        <v>4</v>
      </c>
      <c r="F30" s="47">
        <v>50</v>
      </c>
      <c r="G30" s="47">
        <v>0</v>
      </c>
      <c r="H30" s="47">
        <f t="shared" si="0"/>
        <v>0</v>
      </c>
      <c r="I30" s="47">
        <v>212</v>
      </c>
      <c r="J30" s="47">
        <v>1386</v>
      </c>
      <c r="K30" s="47">
        <v>22</v>
      </c>
      <c r="L30" s="47">
        <v>233</v>
      </c>
      <c r="M30" s="47">
        <v>36</v>
      </c>
      <c r="N30" s="47">
        <v>385</v>
      </c>
    </row>
    <row r="31" spans="1:14" ht="12.75">
      <c r="A31" s="44">
        <v>23</v>
      </c>
      <c r="B31" s="47" t="s">
        <v>160</v>
      </c>
      <c r="C31" s="47">
        <v>13</v>
      </c>
      <c r="D31" s="47">
        <v>9</v>
      </c>
      <c r="E31" s="47">
        <v>9</v>
      </c>
      <c r="F31" s="47">
        <v>35</v>
      </c>
      <c r="G31" s="47">
        <v>0</v>
      </c>
      <c r="H31" s="47">
        <f t="shared" si="0"/>
        <v>4</v>
      </c>
      <c r="I31" s="47">
        <v>1734</v>
      </c>
      <c r="J31" s="47">
        <v>4082</v>
      </c>
      <c r="K31" s="47">
        <v>48</v>
      </c>
      <c r="L31" s="47">
        <v>92</v>
      </c>
      <c r="M31" s="47">
        <v>701</v>
      </c>
      <c r="N31" s="47">
        <v>1912</v>
      </c>
    </row>
    <row r="32" spans="1:14" ht="12.75">
      <c r="A32" s="44">
        <v>24</v>
      </c>
      <c r="B32" s="47" t="s">
        <v>22</v>
      </c>
      <c r="C32" s="47">
        <v>91</v>
      </c>
      <c r="D32" s="47">
        <v>91</v>
      </c>
      <c r="E32" s="47">
        <v>86</v>
      </c>
      <c r="F32" s="47">
        <v>689</v>
      </c>
      <c r="G32" s="47">
        <v>0</v>
      </c>
      <c r="H32" s="47">
        <f t="shared" si="0"/>
        <v>0</v>
      </c>
      <c r="I32" s="47">
        <v>372</v>
      </c>
      <c r="J32" s="47">
        <v>2543</v>
      </c>
      <c r="K32" s="47">
        <v>34</v>
      </c>
      <c r="L32" s="47">
        <v>132</v>
      </c>
      <c r="M32" s="47">
        <v>56</v>
      </c>
      <c r="N32" s="47">
        <v>287</v>
      </c>
    </row>
    <row r="33" spans="1:14" ht="12.75">
      <c r="A33" s="44">
        <v>25</v>
      </c>
      <c r="B33" s="47" t="s">
        <v>133</v>
      </c>
      <c r="C33" s="47">
        <v>38</v>
      </c>
      <c r="D33" s="47">
        <v>38</v>
      </c>
      <c r="E33" s="47">
        <v>38</v>
      </c>
      <c r="F33" s="47">
        <v>234</v>
      </c>
      <c r="G33" s="47">
        <v>0</v>
      </c>
      <c r="H33" s="47">
        <f t="shared" si="0"/>
        <v>0</v>
      </c>
      <c r="I33" s="47">
        <v>375</v>
      </c>
      <c r="J33" s="47">
        <v>1598</v>
      </c>
      <c r="K33" s="47">
        <v>9</v>
      </c>
      <c r="L33" s="47">
        <v>46</v>
      </c>
      <c r="M33" s="47">
        <v>14</v>
      </c>
      <c r="N33" s="47">
        <v>46</v>
      </c>
    </row>
    <row r="34" spans="1:14" ht="12.75">
      <c r="A34" s="44">
        <v>26</v>
      </c>
      <c r="B34" s="47" t="s">
        <v>18</v>
      </c>
      <c r="C34" s="47">
        <v>5987</v>
      </c>
      <c r="D34" s="47">
        <v>5941</v>
      </c>
      <c r="E34" s="47">
        <v>5897</v>
      </c>
      <c r="F34" s="47">
        <v>40165</v>
      </c>
      <c r="G34" s="47">
        <v>29</v>
      </c>
      <c r="H34" s="47">
        <f t="shared" si="0"/>
        <v>17</v>
      </c>
      <c r="I34" s="47">
        <v>93459</v>
      </c>
      <c r="J34" s="47">
        <v>369714</v>
      </c>
      <c r="K34" s="47">
        <v>21557</v>
      </c>
      <c r="L34" s="47">
        <v>17098</v>
      </c>
      <c r="M34" s="47">
        <v>14689</v>
      </c>
      <c r="N34" s="47">
        <v>68975</v>
      </c>
    </row>
    <row r="35" spans="1:14" s="178" customFormat="1" ht="14.25">
      <c r="A35" s="151"/>
      <c r="B35" s="126" t="s">
        <v>212</v>
      </c>
      <c r="C35" s="126">
        <f>SUM(C29:C34)</f>
        <v>6133</v>
      </c>
      <c r="D35" s="126">
        <f>SUM(D29:D34)</f>
        <v>6083</v>
      </c>
      <c r="E35" s="126">
        <f>SUM(E29:E34)</f>
        <v>6034</v>
      </c>
      <c r="F35" s="126">
        <f>SUM(F29:F34)</f>
        <v>41173</v>
      </c>
      <c r="G35" s="126">
        <f>SUM(G29:G34)</f>
        <v>29</v>
      </c>
      <c r="H35" s="126">
        <f>C35-D35-G35</f>
        <v>21</v>
      </c>
      <c r="I35" s="126">
        <f aca="true" t="shared" si="2" ref="I35:N35">SUM(I29:I34)</f>
        <v>96177</v>
      </c>
      <c r="J35" s="126">
        <f t="shared" si="2"/>
        <v>379525</v>
      </c>
      <c r="K35" s="126">
        <f t="shared" si="2"/>
        <v>21670</v>
      </c>
      <c r="L35" s="126">
        <f t="shared" si="2"/>
        <v>17601</v>
      </c>
      <c r="M35" s="126">
        <f t="shared" si="2"/>
        <v>15496</v>
      </c>
      <c r="N35" s="126">
        <f t="shared" si="2"/>
        <v>71605</v>
      </c>
    </row>
    <row r="36" spans="1:14" ht="12.75">
      <c r="A36" s="44">
        <v>27</v>
      </c>
      <c r="B36" s="47" t="s">
        <v>214</v>
      </c>
      <c r="C36" s="47">
        <v>57</v>
      </c>
      <c r="D36" s="47">
        <v>57</v>
      </c>
      <c r="E36" s="47">
        <v>57</v>
      </c>
      <c r="F36" s="47">
        <v>59</v>
      </c>
      <c r="G36" s="47">
        <v>0</v>
      </c>
      <c r="H36" s="47">
        <f t="shared" si="0"/>
        <v>0</v>
      </c>
      <c r="I36" s="47">
        <v>178</v>
      </c>
      <c r="J36" s="47">
        <v>871</v>
      </c>
      <c r="K36" s="47">
        <v>0</v>
      </c>
      <c r="L36" s="47">
        <v>0</v>
      </c>
      <c r="M36" s="47">
        <v>0</v>
      </c>
      <c r="N36" s="47">
        <v>0</v>
      </c>
    </row>
    <row r="37" spans="1:14" ht="12.75">
      <c r="A37" s="44">
        <v>28</v>
      </c>
      <c r="B37" s="47" t="s">
        <v>205</v>
      </c>
      <c r="C37" s="47">
        <v>186</v>
      </c>
      <c r="D37" s="47">
        <v>186</v>
      </c>
      <c r="E37" s="47">
        <v>186</v>
      </c>
      <c r="F37" s="47">
        <v>2329</v>
      </c>
      <c r="G37" s="47">
        <v>0</v>
      </c>
      <c r="H37" s="47">
        <f t="shared" si="0"/>
        <v>0</v>
      </c>
      <c r="I37" s="47">
        <v>23494</v>
      </c>
      <c r="J37" s="47">
        <v>87053</v>
      </c>
      <c r="K37" s="47">
        <v>0</v>
      </c>
      <c r="L37" s="47">
        <v>0</v>
      </c>
      <c r="M37" s="47">
        <v>3773</v>
      </c>
      <c r="N37" s="47">
        <v>17272</v>
      </c>
    </row>
    <row r="38" spans="1:14" ht="12.75">
      <c r="A38" s="44">
        <v>29</v>
      </c>
      <c r="B38" s="47" t="s">
        <v>206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f t="shared" si="0"/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48</v>
      </c>
    </row>
    <row r="39" spans="1:14" ht="12.75">
      <c r="A39" s="44">
        <v>30</v>
      </c>
      <c r="B39" s="47" t="s">
        <v>207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f t="shared" si="0"/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</row>
    <row r="40" spans="1:14" ht="12.75">
      <c r="A40" s="88">
        <v>31</v>
      </c>
      <c r="B40" s="89" t="s">
        <v>328</v>
      </c>
      <c r="C40" s="47">
        <v>4</v>
      </c>
      <c r="D40" s="47">
        <v>4</v>
      </c>
      <c r="E40" s="47">
        <v>4</v>
      </c>
      <c r="F40" s="47">
        <v>233</v>
      </c>
      <c r="G40" s="47">
        <v>0</v>
      </c>
      <c r="H40" s="47">
        <f>C40-D40-G40</f>
        <v>0</v>
      </c>
      <c r="I40" s="47">
        <v>4</v>
      </c>
      <c r="J40" s="47">
        <v>233</v>
      </c>
      <c r="K40" s="47">
        <v>0</v>
      </c>
      <c r="L40" s="47">
        <v>0</v>
      </c>
      <c r="M40" s="47">
        <v>0</v>
      </c>
      <c r="N40" s="47">
        <v>0</v>
      </c>
    </row>
    <row r="41" spans="1:15" ht="12.75">
      <c r="A41" s="44">
        <v>32</v>
      </c>
      <c r="B41" s="47" t="s">
        <v>224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f t="shared" si="0"/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79" t="s">
        <v>31</v>
      </c>
    </row>
    <row r="42" spans="1:14" ht="12.75">
      <c r="A42" s="44">
        <v>33</v>
      </c>
      <c r="B42" s="47" t="s">
        <v>236</v>
      </c>
      <c r="C42" s="47">
        <v>12</v>
      </c>
      <c r="D42" s="47">
        <v>12</v>
      </c>
      <c r="E42" s="47">
        <v>12</v>
      </c>
      <c r="F42" s="47">
        <v>130</v>
      </c>
      <c r="G42" s="47">
        <v>0</v>
      </c>
      <c r="H42" s="47">
        <f t="shared" si="0"/>
        <v>0</v>
      </c>
      <c r="I42" s="47">
        <v>142</v>
      </c>
      <c r="J42" s="47">
        <v>789</v>
      </c>
      <c r="K42" s="47">
        <v>0</v>
      </c>
      <c r="L42" s="47">
        <v>0</v>
      </c>
      <c r="M42" s="47">
        <v>49</v>
      </c>
      <c r="N42" s="47">
        <v>276</v>
      </c>
    </row>
    <row r="43" spans="1:15" ht="12.75">
      <c r="A43" s="44">
        <v>34</v>
      </c>
      <c r="B43" s="47" t="s">
        <v>24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f t="shared" si="0"/>
        <v>0</v>
      </c>
      <c r="I43" s="47">
        <v>42</v>
      </c>
      <c r="J43" s="47">
        <v>256</v>
      </c>
      <c r="K43" s="47">
        <v>0</v>
      </c>
      <c r="L43" s="47">
        <v>0</v>
      </c>
      <c r="M43" s="47">
        <v>21</v>
      </c>
      <c r="N43" s="47">
        <v>122</v>
      </c>
      <c r="O43" s="79" t="s">
        <v>31</v>
      </c>
    </row>
    <row r="44" spans="1:14" ht="12.75">
      <c r="A44" s="44">
        <v>35</v>
      </c>
      <c r="B44" s="47" t="s">
        <v>209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f t="shared" si="0"/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</row>
    <row r="45" spans="1:14" ht="12.75">
      <c r="A45" s="44">
        <v>36</v>
      </c>
      <c r="B45" s="47" t="s">
        <v>329</v>
      </c>
      <c r="C45" s="47">
        <v>4</v>
      </c>
      <c r="D45" s="47">
        <v>4</v>
      </c>
      <c r="E45" s="47">
        <v>2</v>
      </c>
      <c r="F45" s="47">
        <v>1</v>
      </c>
      <c r="G45" s="47">
        <v>0</v>
      </c>
      <c r="H45" s="47">
        <f t="shared" si="0"/>
        <v>0</v>
      </c>
      <c r="I45" s="47">
        <v>2</v>
      </c>
      <c r="J45" s="47">
        <v>11</v>
      </c>
      <c r="K45" s="47">
        <v>0</v>
      </c>
      <c r="L45" s="47">
        <v>0</v>
      </c>
      <c r="M45" s="47">
        <v>0</v>
      </c>
      <c r="N45" s="47">
        <v>0</v>
      </c>
    </row>
    <row r="46" spans="1:15" ht="12.75">
      <c r="A46" s="44">
        <v>37</v>
      </c>
      <c r="B46" s="47" t="s">
        <v>331</v>
      </c>
      <c r="C46" s="47">
        <v>62</v>
      </c>
      <c r="D46" s="47">
        <v>62</v>
      </c>
      <c r="E46" s="47">
        <v>62</v>
      </c>
      <c r="F46" s="47">
        <v>636</v>
      </c>
      <c r="G46" s="47">
        <v>0</v>
      </c>
      <c r="H46" s="47">
        <f t="shared" si="0"/>
        <v>0</v>
      </c>
      <c r="I46" s="47">
        <v>1565</v>
      </c>
      <c r="J46" s="47">
        <v>15145</v>
      </c>
      <c r="K46" s="47">
        <v>1</v>
      </c>
      <c r="L46" s="47">
        <v>3</v>
      </c>
      <c r="M46" s="47">
        <v>1</v>
      </c>
      <c r="N46" s="47">
        <v>3</v>
      </c>
      <c r="O46" s="79"/>
    </row>
    <row r="47" spans="1:14" s="178" customFormat="1" ht="14.25">
      <c r="A47" s="151"/>
      <c r="B47" s="126" t="s">
        <v>211</v>
      </c>
      <c r="C47" s="126">
        <f aca="true" t="shared" si="3" ref="C47:N47">SUM(C36:C46)</f>
        <v>325</v>
      </c>
      <c r="D47" s="126">
        <f t="shared" si="3"/>
        <v>325</v>
      </c>
      <c r="E47" s="126">
        <f t="shared" si="3"/>
        <v>323</v>
      </c>
      <c r="F47" s="126">
        <f t="shared" si="3"/>
        <v>3388</v>
      </c>
      <c r="G47" s="126">
        <f t="shared" si="3"/>
        <v>0</v>
      </c>
      <c r="H47" s="126">
        <f t="shared" si="3"/>
        <v>0</v>
      </c>
      <c r="I47" s="126">
        <f t="shared" si="3"/>
        <v>25427</v>
      </c>
      <c r="J47" s="126">
        <f t="shared" si="3"/>
        <v>104358</v>
      </c>
      <c r="K47" s="126">
        <f t="shared" si="3"/>
        <v>1</v>
      </c>
      <c r="L47" s="126">
        <f t="shared" si="3"/>
        <v>3</v>
      </c>
      <c r="M47" s="126">
        <f t="shared" si="3"/>
        <v>3844</v>
      </c>
      <c r="N47" s="126">
        <f t="shared" si="3"/>
        <v>17721</v>
      </c>
    </row>
    <row r="48" spans="1:14" s="178" customFormat="1" ht="19.5" customHeight="1">
      <c r="A48" s="151"/>
      <c r="B48" s="152" t="s">
        <v>117</v>
      </c>
      <c r="C48" s="126">
        <f aca="true" t="shared" si="4" ref="C48:N48">C28+C35+C47</f>
        <v>14874</v>
      </c>
      <c r="D48" s="126">
        <f t="shared" si="4"/>
        <v>14398</v>
      </c>
      <c r="E48" s="126">
        <f t="shared" si="4"/>
        <v>14249</v>
      </c>
      <c r="F48" s="126">
        <f t="shared" si="4"/>
        <v>112066</v>
      </c>
      <c r="G48" s="126">
        <f t="shared" si="4"/>
        <v>361</v>
      </c>
      <c r="H48" s="126">
        <f t="shared" si="4"/>
        <v>115</v>
      </c>
      <c r="I48" s="126">
        <f t="shared" si="4"/>
        <v>195473</v>
      </c>
      <c r="J48" s="126">
        <f t="shared" si="4"/>
        <v>784912</v>
      </c>
      <c r="K48" s="126">
        <f t="shared" si="4"/>
        <v>31509</v>
      </c>
      <c r="L48" s="126">
        <f t="shared" si="4"/>
        <v>42382</v>
      </c>
      <c r="M48" s="126">
        <f t="shared" si="4"/>
        <v>33177</v>
      </c>
      <c r="N48" s="126">
        <f t="shared" si="4"/>
        <v>137996</v>
      </c>
    </row>
    <row r="49" spans="1:14" s="178" customFormat="1" ht="19.5" customHeight="1">
      <c r="A49" s="298"/>
      <c r="B49" s="338"/>
      <c r="C49" s="301"/>
      <c r="D49" s="301"/>
      <c r="E49" s="301"/>
      <c r="F49" s="301"/>
      <c r="G49" s="301"/>
      <c r="H49" s="301"/>
      <c r="I49" s="301"/>
      <c r="J49" s="301"/>
      <c r="K49" s="301"/>
      <c r="L49" s="301"/>
      <c r="M49" s="301"/>
      <c r="N49" s="301"/>
    </row>
    <row r="50" spans="1:14" ht="21.75" customHeight="1">
      <c r="A50" s="81"/>
      <c r="B50" s="81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</row>
    <row r="51" spans="1:14" ht="18.75" customHeight="1">
      <c r="A51" s="81"/>
      <c r="B51" s="81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</row>
    <row r="52" spans="1:14" ht="27.75" customHeight="1">
      <c r="A52" s="214"/>
      <c r="B52" s="214"/>
      <c r="C52" s="542" t="s">
        <v>407</v>
      </c>
      <c r="D52" s="542"/>
      <c r="E52" s="542"/>
      <c r="F52" s="542"/>
      <c r="G52" s="542"/>
      <c r="H52" s="542"/>
      <c r="I52" s="103" t="s">
        <v>79</v>
      </c>
      <c r="J52" s="403"/>
      <c r="K52" s="476"/>
      <c r="L52" s="476"/>
      <c r="M52" s="403"/>
      <c r="N52" s="330"/>
    </row>
    <row r="53" spans="1:14" ht="12.75">
      <c r="A53" s="216"/>
      <c r="B53" s="216"/>
      <c r="C53" s="279" t="s">
        <v>74</v>
      </c>
      <c r="D53" s="48" t="s">
        <v>186</v>
      </c>
      <c r="E53" s="103" t="s">
        <v>81</v>
      </c>
      <c r="F53" s="280"/>
      <c r="G53" s="279" t="s">
        <v>74</v>
      </c>
      <c r="H53" s="279" t="s">
        <v>74</v>
      </c>
      <c r="I53" s="423" t="s">
        <v>82</v>
      </c>
      <c r="J53" s="167"/>
      <c r="K53" s="103" t="s">
        <v>131</v>
      </c>
      <c r="L53" s="280"/>
      <c r="M53" s="478" t="s">
        <v>135</v>
      </c>
      <c r="N53" s="479"/>
    </row>
    <row r="54" spans="1:14" ht="12.75">
      <c r="A54" s="216" t="s">
        <v>4</v>
      </c>
      <c r="B54" s="216" t="s">
        <v>5</v>
      </c>
      <c r="C54" s="291" t="s">
        <v>83</v>
      </c>
      <c r="D54" s="102" t="s">
        <v>52</v>
      </c>
      <c r="E54" s="102" t="s">
        <v>52</v>
      </c>
      <c r="F54" s="102" t="s">
        <v>84</v>
      </c>
      <c r="G54" s="291" t="s">
        <v>76</v>
      </c>
      <c r="H54" s="291" t="s">
        <v>85</v>
      </c>
      <c r="I54" s="410" t="s">
        <v>86</v>
      </c>
      <c r="J54" s="370"/>
      <c r="K54" s="56" t="s">
        <v>132</v>
      </c>
      <c r="L54" s="174"/>
      <c r="M54" s="481" t="s">
        <v>136</v>
      </c>
      <c r="N54" s="482"/>
    </row>
    <row r="55" spans="1:14" ht="12.75">
      <c r="A55" s="142"/>
      <c r="B55" s="142"/>
      <c r="C55" s="49"/>
      <c r="D55" s="48"/>
      <c r="E55" s="48"/>
      <c r="F55" s="48"/>
      <c r="G55" s="49" t="s">
        <v>77</v>
      </c>
      <c r="H55" s="49" t="s">
        <v>87</v>
      </c>
      <c r="I55" s="102" t="s">
        <v>52</v>
      </c>
      <c r="J55" s="102" t="s">
        <v>84</v>
      </c>
      <c r="K55" s="102" t="s">
        <v>52</v>
      </c>
      <c r="L55" s="102" t="s">
        <v>84</v>
      </c>
      <c r="M55" s="102" t="s">
        <v>71</v>
      </c>
      <c r="N55" s="102" t="s">
        <v>58</v>
      </c>
    </row>
    <row r="56" spans="1:14" ht="15" customHeight="1">
      <c r="A56" s="44">
        <v>38</v>
      </c>
      <c r="B56" s="47" t="s">
        <v>73</v>
      </c>
      <c r="C56" s="47">
        <v>25</v>
      </c>
      <c r="D56" s="47">
        <v>25</v>
      </c>
      <c r="E56" s="47">
        <v>19</v>
      </c>
      <c r="F56" s="47">
        <v>67</v>
      </c>
      <c r="G56" s="47">
        <v>0</v>
      </c>
      <c r="H56" s="47">
        <f aca="true" t="shared" si="5" ref="H56:H63">C56-D56-G56</f>
        <v>0</v>
      </c>
      <c r="I56" s="47">
        <v>136</v>
      </c>
      <c r="J56" s="47">
        <v>190</v>
      </c>
      <c r="K56" s="47">
        <v>0</v>
      </c>
      <c r="L56" s="47">
        <v>0</v>
      </c>
      <c r="M56" s="47">
        <v>0</v>
      </c>
      <c r="N56" s="47">
        <v>0</v>
      </c>
    </row>
    <row r="57" spans="1:14" ht="15" customHeight="1">
      <c r="A57" s="44">
        <v>39</v>
      </c>
      <c r="B57" s="47" t="s">
        <v>250</v>
      </c>
      <c r="C57" s="47">
        <v>42</v>
      </c>
      <c r="D57" s="47">
        <v>30</v>
      </c>
      <c r="E57" s="47">
        <v>16</v>
      </c>
      <c r="F57" s="47">
        <v>9</v>
      </c>
      <c r="G57" s="47">
        <v>0</v>
      </c>
      <c r="H57" s="47">
        <f t="shared" si="5"/>
        <v>12</v>
      </c>
      <c r="I57" s="47">
        <v>900</v>
      </c>
      <c r="J57" s="47">
        <v>680</v>
      </c>
      <c r="K57" s="47">
        <v>135</v>
      </c>
      <c r="L57" s="47">
        <v>73</v>
      </c>
      <c r="M57" s="47">
        <v>97</v>
      </c>
      <c r="N57" s="47">
        <v>41</v>
      </c>
    </row>
    <row r="58" spans="1:14" ht="13.5" customHeight="1">
      <c r="A58" s="44">
        <v>40</v>
      </c>
      <c r="B58" s="47" t="s">
        <v>28</v>
      </c>
      <c r="C58" s="47">
        <v>37</v>
      </c>
      <c r="D58" s="47">
        <v>37</v>
      </c>
      <c r="E58" s="47">
        <v>37</v>
      </c>
      <c r="F58" s="47">
        <v>105</v>
      </c>
      <c r="G58" s="47">
        <v>0</v>
      </c>
      <c r="H58" s="47">
        <f t="shared" si="5"/>
        <v>0</v>
      </c>
      <c r="I58" s="47">
        <v>149</v>
      </c>
      <c r="J58" s="47">
        <v>354</v>
      </c>
      <c r="K58" s="47">
        <v>21</v>
      </c>
      <c r="L58" s="47">
        <v>37</v>
      </c>
      <c r="M58" s="47">
        <v>24</v>
      </c>
      <c r="N58" s="47">
        <v>39</v>
      </c>
    </row>
    <row r="59" spans="1:14" ht="15" customHeight="1">
      <c r="A59" s="44">
        <v>41</v>
      </c>
      <c r="B59" s="47" t="s">
        <v>217</v>
      </c>
      <c r="C59" s="47">
        <v>94</v>
      </c>
      <c r="D59" s="47">
        <v>94</v>
      </c>
      <c r="E59" s="47">
        <v>94</v>
      </c>
      <c r="F59" s="47">
        <v>236</v>
      </c>
      <c r="G59" s="47">
        <v>0</v>
      </c>
      <c r="H59" s="47">
        <f t="shared" si="5"/>
        <v>0</v>
      </c>
      <c r="I59" s="47">
        <v>701</v>
      </c>
      <c r="J59" s="47">
        <v>1455</v>
      </c>
      <c r="K59" s="47">
        <v>51</v>
      </c>
      <c r="L59" s="47">
        <v>85</v>
      </c>
      <c r="M59" s="47">
        <v>137</v>
      </c>
      <c r="N59" s="47">
        <v>252</v>
      </c>
    </row>
    <row r="60" spans="1:14" ht="15" customHeight="1">
      <c r="A60" s="44">
        <v>42</v>
      </c>
      <c r="B60" s="47" t="s">
        <v>27</v>
      </c>
      <c r="C60" s="47">
        <v>186</v>
      </c>
      <c r="D60" s="47">
        <v>186</v>
      </c>
      <c r="E60" s="47">
        <v>186</v>
      </c>
      <c r="F60" s="47">
        <v>518</v>
      </c>
      <c r="G60" s="47">
        <v>0</v>
      </c>
      <c r="H60" s="47">
        <f t="shared" si="5"/>
        <v>0</v>
      </c>
      <c r="I60" s="47">
        <v>1267</v>
      </c>
      <c r="J60" s="47">
        <v>2801</v>
      </c>
      <c r="K60" s="47">
        <v>72</v>
      </c>
      <c r="L60" s="47">
        <v>43</v>
      </c>
      <c r="M60" s="47">
        <v>32</v>
      </c>
      <c r="N60" s="47">
        <v>19</v>
      </c>
    </row>
    <row r="61" spans="1:14" ht="15" customHeight="1">
      <c r="A61" s="44">
        <v>43</v>
      </c>
      <c r="B61" s="47" t="s">
        <v>344</v>
      </c>
      <c r="C61" s="47">
        <v>211</v>
      </c>
      <c r="D61" s="47">
        <v>211</v>
      </c>
      <c r="E61" s="47">
        <v>211</v>
      </c>
      <c r="F61" s="47">
        <v>904</v>
      </c>
      <c r="G61" s="47">
        <v>0</v>
      </c>
      <c r="H61" s="47">
        <f t="shared" si="5"/>
        <v>0</v>
      </c>
      <c r="I61" s="47">
        <v>2143</v>
      </c>
      <c r="J61" s="47">
        <v>4135</v>
      </c>
      <c r="K61" s="47">
        <v>365</v>
      </c>
      <c r="L61" s="47">
        <v>695</v>
      </c>
      <c r="M61" s="47">
        <v>151</v>
      </c>
      <c r="N61" s="47">
        <v>248</v>
      </c>
    </row>
    <row r="62" spans="1:14" ht="15" customHeight="1">
      <c r="A62" s="44">
        <v>44</v>
      </c>
      <c r="B62" s="47" t="s">
        <v>25</v>
      </c>
      <c r="C62" s="47">
        <v>4</v>
      </c>
      <c r="D62" s="47">
        <v>4</v>
      </c>
      <c r="E62" s="47">
        <v>4</v>
      </c>
      <c r="F62" s="47">
        <v>9</v>
      </c>
      <c r="G62" s="47">
        <v>0</v>
      </c>
      <c r="H62" s="47">
        <f t="shared" si="5"/>
        <v>0</v>
      </c>
      <c r="I62" s="47">
        <v>13</v>
      </c>
      <c r="J62" s="47">
        <v>23</v>
      </c>
      <c r="K62" s="47">
        <v>3</v>
      </c>
      <c r="L62" s="47">
        <v>7</v>
      </c>
      <c r="M62" s="47">
        <v>2</v>
      </c>
      <c r="N62" s="47">
        <v>3</v>
      </c>
    </row>
    <row r="63" spans="1:14" ht="15" customHeight="1">
      <c r="A63" s="44">
        <v>45</v>
      </c>
      <c r="B63" s="47" t="s">
        <v>26</v>
      </c>
      <c r="C63" s="47">
        <v>43</v>
      </c>
      <c r="D63" s="47">
        <v>43</v>
      </c>
      <c r="E63" s="47">
        <v>43</v>
      </c>
      <c r="F63" s="47">
        <v>290</v>
      </c>
      <c r="G63" s="47">
        <v>0</v>
      </c>
      <c r="H63" s="47">
        <f t="shared" si="5"/>
        <v>0</v>
      </c>
      <c r="I63" s="47">
        <v>449</v>
      </c>
      <c r="J63" s="47">
        <v>1300</v>
      </c>
      <c r="K63" s="47">
        <v>10</v>
      </c>
      <c r="L63" s="47">
        <v>23</v>
      </c>
      <c r="M63" s="47">
        <v>74</v>
      </c>
      <c r="N63" s="47">
        <v>237</v>
      </c>
    </row>
    <row r="64" spans="1:14" s="178" customFormat="1" ht="15" customHeight="1">
      <c r="A64" s="44"/>
      <c r="B64" s="152" t="s">
        <v>117</v>
      </c>
      <c r="C64" s="126">
        <f aca="true" t="shared" si="6" ref="C64:N64">SUM(C56:C63)</f>
        <v>642</v>
      </c>
      <c r="D64" s="126">
        <f t="shared" si="6"/>
        <v>630</v>
      </c>
      <c r="E64" s="126">
        <f t="shared" si="6"/>
        <v>610</v>
      </c>
      <c r="F64" s="126">
        <f t="shared" si="6"/>
        <v>2138</v>
      </c>
      <c r="G64" s="126">
        <f t="shared" si="6"/>
        <v>0</v>
      </c>
      <c r="H64" s="126">
        <f t="shared" si="6"/>
        <v>12</v>
      </c>
      <c r="I64" s="126">
        <f t="shared" si="6"/>
        <v>5758</v>
      </c>
      <c r="J64" s="126">
        <f t="shared" si="6"/>
        <v>10938</v>
      </c>
      <c r="K64" s="126">
        <f t="shared" si="6"/>
        <v>657</v>
      </c>
      <c r="L64" s="126">
        <f t="shared" si="6"/>
        <v>963</v>
      </c>
      <c r="M64" s="126">
        <f t="shared" si="6"/>
        <v>517</v>
      </c>
      <c r="N64" s="126">
        <f t="shared" si="6"/>
        <v>839</v>
      </c>
    </row>
    <row r="65" spans="1:14" ht="15" customHeight="1">
      <c r="A65" s="44"/>
      <c r="B65" s="82" t="s">
        <v>31</v>
      </c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</row>
    <row r="66" spans="1:14" ht="15" customHeight="1">
      <c r="A66" s="44">
        <v>46</v>
      </c>
      <c r="B66" s="47" t="s">
        <v>29</v>
      </c>
      <c r="C66" s="47">
        <v>0</v>
      </c>
      <c r="D66" s="47">
        <v>0</v>
      </c>
      <c r="E66" s="47">
        <v>0</v>
      </c>
      <c r="F66" s="47">
        <v>0</v>
      </c>
      <c r="G66" s="47">
        <v>0</v>
      </c>
      <c r="H66" s="47">
        <f>C66-D66-G66</f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</row>
    <row r="67" spans="1:14" ht="15" customHeight="1">
      <c r="A67" s="44">
        <v>47</v>
      </c>
      <c r="B67" s="47" t="s">
        <v>124</v>
      </c>
      <c r="C67" s="47">
        <v>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</row>
    <row r="68" spans="1:14" s="178" customFormat="1" ht="15" customHeight="1">
      <c r="A68" s="151"/>
      <c r="B68" s="152" t="s">
        <v>117</v>
      </c>
      <c r="C68" s="126">
        <f aca="true" t="shared" si="7" ref="C68:L68">SUM(C66:C67)</f>
        <v>0</v>
      </c>
      <c r="D68" s="126">
        <f t="shared" si="7"/>
        <v>0</v>
      </c>
      <c r="E68" s="126">
        <f t="shared" si="7"/>
        <v>0</v>
      </c>
      <c r="F68" s="126">
        <f t="shared" si="7"/>
        <v>0</v>
      </c>
      <c r="G68" s="126">
        <f t="shared" si="7"/>
        <v>0</v>
      </c>
      <c r="H68" s="126">
        <f t="shared" si="7"/>
        <v>0</v>
      </c>
      <c r="I68" s="126">
        <f t="shared" si="7"/>
        <v>0</v>
      </c>
      <c r="J68" s="126">
        <f t="shared" si="7"/>
        <v>0</v>
      </c>
      <c r="K68" s="126">
        <f t="shared" si="7"/>
        <v>0</v>
      </c>
      <c r="L68" s="126">
        <f t="shared" si="7"/>
        <v>0</v>
      </c>
      <c r="M68" s="126">
        <f>SUM(M66:M67)</f>
        <v>0</v>
      </c>
      <c r="N68" s="126">
        <f>SUM(N66:N67)</f>
        <v>0</v>
      </c>
    </row>
    <row r="69" spans="1:14" s="178" customFormat="1" ht="15" customHeight="1">
      <c r="A69" s="151"/>
      <c r="B69" s="152" t="s">
        <v>30</v>
      </c>
      <c r="C69" s="126">
        <f aca="true" t="shared" si="8" ref="C69:N69">C48+C64+C68</f>
        <v>15516</v>
      </c>
      <c r="D69" s="126">
        <f t="shared" si="8"/>
        <v>15028</v>
      </c>
      <c r="E69" s="126">
        <f t="shared" si="8"/>
        <v>14859</v>
      </c>
      <c r="F69" s="126">
        <f t="shared" si="8"/>
        <v>114204</v>
      </c>
      <c r="G69" s="126">
        <f t="shared" si="8"/>
        <v>361</v>
      </c>
      <c r="H69" s="126">
        <f t="shared" si="8"/>
        <v>127</v>
      </c>
      <c r="I69" s="126">
        <f t="shared" si="8"/>
        <v>201231</v>
      </c>
      <c r="J69" s="126">
        <f t="shared" si="8"/>
        <v>795850</v>
      </c>
      <c r="K69" s="126">
        <f t="shared" si="8"/>
        <v>32166</v>
      </c>
      <c r="L69" s="126">
        <f t="shared" si="8"/>
        <v>43345</v>
      </c>
      <c r="M69" s="126">
        <f t="shared" si="8"/>
        <v>33694</v>
      </c>
      <c r="N69" s="126">
        <f t="shared" si="8"/>
        <v>138835</v>
      </c>
    </row>
    <row r="71" ht="12.75">
      <c r="B71" s="82" t="s">
        <v>393</v>
      </c>
    </row>
    <row r="76" spans="3:4" ht="12.75">
      <c r="C76" s="218"/>
      <c r="D76" s="18"/>
    </row>
    <row r="77" spans="3:4" ht="12.75">
      <c r="C77" s="18"/>
      <c r="D77" s="18"/>
    </row>
  </sheetData>
  <sheetProtection/>
  <mergeCells count="8">
    <mergeCell ref="C4:H4"/>
    <mergeCell ref="C52:H52"/>
    <mergeCell ref="M53:N53"/>
    <mergeCell ref="M54:N54"/>
    <mergeCell ref="K4:L4"/>
    <mergeCell ref="K52:L52"/>
    <mergeCell ref="M5:N5"/>
    <mergeCell ref="M6:N6"/>
  </mergeCells>
  <printOptions gridLines="1" horizontalCentered="1"/>
  <pageMargins left="0.75" right="0.75" top="0.38" bottom="0.26" header="0.28" footer="0.22"/>
  <pageSetup blackAndWhite="1" horizontalDpi="300" verticalDpi="300" orientation="landscape" paperSize="9" scale="8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40">
      <selection activeCell="K34" sqref="A1:IV16384"/>
    </sheetView>
  </sheetViews>
  <sheetFormatPr defaultColWidth="9.140625" defaultRowHeight="12.75"/>
  <cols>
    <col min="1" max="1" width="3.7109375" style="82" customWidth="1"/>
    <col min="2" max="2" width="24.00390625" style="82" customWidth="1"/>
    <col min="3" max="3" width="10.28125" style="16" customWidth="1"/>
    <col min="4" max="4" width="13.140625" style="16" customWidth="1"/>
    <col min="5" max="5" width="10.28125" style="16" customWidth="1"/>
    <col min="6" max="6" width="9.57421875" style="16" customWidth="1"/>
    <col min="7" max="8" width="9.28125" style="16" bestFit="1" customWidth="1"/>
    <col min="9" max="9" width="9.8515625" style="16" customWidth="1"/>
    <col min="10" max="10" width="11.28125" style="16" bestFit="1" customWidth="1"/>
    <col min="11" max="11" width="9.28125" style="16" bestFit="1" customWidth="1"/>
    <col min="12" max="12" width="11.28125" style="16" bestFit="1" customWidth="1"/>
    <col min="13" max="13" width="9.28125" style="16" bestFit="1" customWidth="1"/>
    <col min="14" max="14" width="8.8515625" style="16" customWidth="1"/>
    <col min="15" max="16384" width="9.140625" style="82" customWidth="1"/>
  </cols>
  <sheetData>
    <row r="1" spans="1:5" ht="15">
      <c r="A1" s="84"/>
      <c r="B1" s="84"/>
      <c r="C1" s="15"/>
      <c r="D1" s="15"/>
      <c r="E1" s="15"/>
    </row>
    <row r="2" spans="3:10" ht="15">
      <c r="C2" s="15"/>
      <c r="D2" s="15"/>
      <c r="H2" s="17"/>
      <c r="I2" s="17"/>
      <c r="J2" s="17"/>
    </row>
    <row r="3" spans="3:10" ht="15">
      <c r="C3" s="15"/>
      <c r="D3" s="15"/>
      <c r="H3" s="17"/>
      <c r="I3" s="17"/>
      <c r="J3" s="17"/>
    </row>
    <row r="4" spans="1:10" ht="18" customHeight="1">
      <c r="A4" s="153" t="s">
        <v>116</v>
      </c>
      <c r="B4" s="153" t="s">
        <v>5</v>
      </c>
      <c r="C4" s="542" t="s">
        <v>407</v>
      </c>
      <c r="D4" s="542"/>
      <c r="E4" s="542"/>
      <c r="F4" s="542"/>
      <c r="G4" s="542"/>
      <c r="H4" s="542"/>
      <c r="I4" s="17" t="s">
        <v>102</v>
      </c>
      <c r="J4" s="17"/>
    </row>
    <row r="5" spans="1:14" ht="12.75">
      <c r="A5" s="168" t="s">
        <v>6</v>
      </c>
      <c r="B5" s="169"/>
      <c r="C5" s="170" t="s">
        <v>74</v>
      </c>
      <c r="D5" s="111" t="s">
        <v>186</v>
      </c>
      <c r="E5" s="163" t="s">
        <v>103</v>
      </c>
      <c r="F5" s="165"/>
      <c r="G5" s="134" t="s">
        <v>74</v>
      </c>
      <c r="H5" s="134" t="s">
        <v>74</v>
      </c>
      <c r="I5" s="17" t="s">
        <v>80</v>
      </c>
      <c r="J5" s="175"/>
      <c r="K5" s="161" t="s">
        <v>131</v>
      </c>
      <c r="L5" s="160"/>
      <c r="M5" s="470" t="s">
        <v>135</v>
      </c>
      <c r="N5" s="471"/>
    </row>
    <row r="6" spans="1:14" ht="12.75">
      <c r="A6" s="169"/>
      <c r="B6" s="168"/>
      <c r="C6" s="171" t="s">
        <v>75</v>
      </c>
      <c r="D6" s="134" t="s">
        <v>71</v>
      </c>
      <c r="E6" s="134" t="s">
        <v>71</v>
      </c>
      <c r="F6" s="134" t="s">
        <v>58</v>
      </c>
      <c r="G6" s="171" t="s">
        <v>76</v>
      </c>
      <c r="H6" s="171" t="s">
        <v>85</v>
      </c>
      <c r="I6" s="17" t="s">
        <v>104</v>
      </c>
      <c r="J6" s="17"/>
      <c r="K6" s="176" t="s">
        <v>132</v>
      </c>
      <c r="L6" s="177"/>
      <c r="M6" s="543" t="s">
        <v>136</v>
      </c>
      <c r="N6" s="544"/>
    </row>
    <row r="7" spans="1:14" ht="12.75">
      <c r="A7" s="154"/>
      <c r="B7" s="154"/>
      <c r="C7" s="172"/>
      <c r="D7" s="172"/>
      <c r="E7" s="172"/>
      <c r="F7" s="172" t="s">
        <v>31</v>
      </c>
      <c r="G7" s="172" t="s">
        <v>77</v>
      </c>
      <c r="H7" s="172" t="s">
        <v>87</v>
      </c>
      <c r="I7" s="145" t="s">
        <v>71</v>
      </c>
      <c r="J7" s="145" t="s">
        <v>58</v>
      </c>
      <c r="K7" s="145" t="s">
        <v>52</v>
      </c>
      <c r="L7" s="145" t="s">
        <v>84</v>
      </c>
      <c r="M7" s="145" t="s">
        <v>71</v>
      </c>
      <c r="N7" s="145" t="s">
        <v>58</v>
      </c>
    </row>
    <row r="8" spans="1:14" ht="12.75">
      <c r="A8" s="44">
        <v>1</v>
      </c>
      <c r="B8" s="47" t="s">
        <v>7</v>
      </c>
      <c r="C8" s="47">
        <v>1</v>
      </c>
      <c r="D8" s="47">
        <v>1</v>
      </c>
      <c r="E8" s="47">
        <v>1</v>
      </c>
      <c r="F8" s="47">
        <v>2</v>
      </c>
      <c r="G8" s="47">
        <v>0</v>
      </c>
      <c r="H8" s="47">
        <f>C8-D8-G8</f>
        <v>0</v>
      </c>
      <c r="I8" s="47">
        <v>478</v>
      </c>
      <c r="J8" s="47">
        <v>453</v>
      </c>
      <c r="K8" s="47">
        <v>101</v>
      </c>
      <c r="L8" s="47">
        <v>71</v>
      </c>
      <c r="M8" s="47">
        <v>34</v>
      </c>
      <c r="N8" s="47">
        <v>28</v>
      </c>
    </row>
    <row r="9" spans="1:14" ht="12.75">
      <c r="A9" s="44">
        <v>2</v>
      </c>
      <c r="B9" s="47" t="s">
        <v>8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f aca="true" t="shared" si="0" ref="H9:H46">C9-D9-G9</f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</row>
    <row r="10" spans="1:14" ht="12.75">
      <c r="A10" s="44">
        <v>3</v>
      </c>
      <c r="B10" s="47" t="s">
        <v>9</v>
      </c>
      <c r="C10" s="47">
        <v>21</v>
      </c>
      <c r="D10" s="47">
        <v>21</v>
      </c>
      <c r="E10" s="47">
        <v>21</v>
      </c>
      <c r="F10" s="47">
        <v>59</v>
      </c>
      <c r="G10" s="47">
        <v>0</v>
      </c>
      <c r="H10" s="47">
        <f t="shared" si="0"/>
        <v>0</v>
      </c>
      <c r="I10" s="47">
        <v>1295</v>
      </c>
      <c r="J10" s="47">
        <v>4062</v>
      </c>
      <c r="K10" s="47">
        <v>494</v>
      </c>
      <c r="L10" s="47">
        <v>1319</v>
      </c>
      <c r="M10" s="47">
        <v>497</v>
      </c>
      <c r="N10" s="47">
        <v>1764</v>
      </c>
    </row>
    <row r="11" spans="1:14" ht="12.75">
      <c r="A11" s="44">
        <v>4</v>
      </c>
      <c r="B11" s="47" t="s">
        <v>10</v>
      </c>
      <c r="C11" s="47">
        <v>29</v>
      </c>
      <c r="D11" s="47">
        <v>26</v>
      </c>
      <c r="E11" s="47">
        <v>26</v>
      </c>
      <c r="F11" s="47">
        <v>31</v>
      </c>
      <c r="G11" s="47">
        <v>0</v>
      </c>
      <c r="H11" s="47">
        <f t="shared" si="0"/>
        <v>3</v>
      </c>
      <c r="I11" s="47">
        <v>1971</v>
      </c>
      <c r="J11" s="47">
        <v>2840</v>
      </c>
      <c r="K11" s="47">
        <v>541</v>
      </c>
      <c r="L11" s="47">
        <v>670</v>
      </c>
      <c r="M11" s="47">
        <v>445</v>
      </c>
      <c r="N11" s="47">
        <v>462</v>
      </c>
    </row>
    <row r="12" spans="1:14" ht="12.75">
      <c r="A12" s="44">
        <v>5</v>
      </c>
      <c r="B12" s="47" t="s">
        <v>11</v>
      </c>
      <c r="C12" s="47">
        <v>12</v>
      </c>
      <c r="D12" s="47">
        <v>8</v>
      </c>
      <c r="E12" s="47">
        <v>8</v>
      </c>
      <c r="F12" s="47">
        <v>15</v>
      </c>
      <c r="G12" s="47">
        <v>4</v>
      </c>
      <c r="H12" s="47">
        <f t="shared" si="0"/>
        <v>0</v>
      </c>
      <c r="I12" s="47">
        <v>64</v>
      </c>
      <c r="J12" s="47">
        <v>68</v>
      </c>
      <c r="K12" s="47">
        <v>13</v>
      </c>
      <c r="L12" s="47">
        <v>8</v>
      </c>
      <c r="M12" s="47">
        <v>21</v>
      </c>
      <c r="N12" s="47">
        <v>9</v>
      </c>
    </row>
    <row r="13" spans="1:14" ht="12.75">
      <c r="A13" s="44">
        <v>6</v>
      </c>
      <c r="B13" s="47" t="s">
        <v>12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f t="shared" si="0"/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</row>
    <row r="14" spans="1:14" ht="12.75">
      <c r="A14" s="44">
        <v>7</v>
      </c>
      <c r="B14" s="47" t="s">
        <v>13</v>
      </c>
      <c r="C14" s="47">
        <v>67</v>
      </c>
      <c r="D14" s="47">
        <v>60</v>
      </c>
      <c r="E14" s="47">
        <v>60</v>
      </c>
      <c r="F14" s="47">
        <v>54</v>
      </c>
      <c r="G14" s="47">
        <v>7</v>
      </c>
      <c r="H14" s="47">
        <f t="shared" si="0"/>
        <v>0</v>
      </c>
      <c r="I14" s="47">
        <v>1280</v>
      </c>
      <c r="J14" s="47">
        <v>856</v>
      </c>
      <c r="K14" s="47">
        <v>381</v>
      </c>
      <c r="L14" s="47">
        <v>158</v>
      </c>
      <c r="M14" s="47">
        <v>125</v>
      </c>
      <c r="N14" s="47">
        <v>64</v>
      </c>
    </row>
    <row r="15" spans="1:14" ht="12.75">
      <c r="A15" s="44">
        <v>8</v>
      </c>
      <c r="B15" s="47" t="s">
        <v>154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f t="shared" si="0"/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</row>
    <row r="16" spans="1:14" ht="12.75">
      <c r="A16" s="44">
        <v>9</v>
      </c>
      <c r="B16" s="47" t="s">
        <v>14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f t="shared" si="0"/>
        <v>0</v>
      </c>
      <c r="I16" s="47">
        <v>36</v>
      </c>
      <c r="J16" s="47">
        <v>29</v>
      </c>
      <c r="K16" s="47">
        <v>16</v>
      </c>
      <c r="L16" s="47">
        <v>7</v>
      </c>
      <c r="M16" s="47">
        <v>9</v>
      </c>
      <c r="N16" s="47">
        <v>5</v>
      </c>
    </row>
    <row r="17" spans="1:14" ht="12.75">
      <c r="A17" s="44">
        <v>10</v>
      </c>
      <c r="B17" s="47" t="s">
        <v>218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f>C17-D17-G17</f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</row>
    <row r="18" spans="1:14" ht="12.75">
      <c r="A18" s="44">
        <v>11</v>
      </c>
      <c r="B18" s="47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f t="shared" si="0"/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</row>
    <row r="19" spans="1:15" ht="12.75">
      <c r="A19" s="44">
        <v>12</v>
      </c>
      <c r="B19" s="47" t="s">
        <v>16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f t="shared" si="0"/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16"/>
    </row>
    <row r="20" spans="1:14" ht="12.75">
      <c r="A20" s="44">
        <v>13</v>
      </c>
      <c r="B20" s="47" t="s">
        <v>17</v>
      </c>
      <c r="C20" s="47">
        <v>63</v>
      </c>
      <c r="D20" s="47">
        <v>63</v>
      </c>
      <c r="E20" s="47">
        <v>63</v>
      </c>
      <c r="F20" s="47">
        <v>219</v>
      </c>
      <c r="G20" s="47">
        <v>0</v>
      </c>
      <c r="H20" s="47">
        <f t="shared" si="0"/>
        <v>0</v>
      </c>
      <c r="I20" s="47">
        <v>1374</v>
      </c>
      <c r="J20" s="47">
        <v>3333</v>
      </c>
      <c r="K20" s="47">
        <v>109</v>
      </c>
      <c r="L20" s="47">
        <v>186</v>
      </c>
      <c r="M20" s="47">
        <v>369</v>
      </c>
      <c r="N20" s="47">
        <v>985</v>
      </c>
    </row>
    <row r="21" spans="1:14" ht="12.75">
      <c r="A21" s="44">
        <v>14</v>
      </c>
      <c r="B21" s="47" t="s">
        <v>155</v>
      </c>
      <c r="C21" s="47">
        <v>3</v>
      </c>
      <c r="D21" s="47">
        <v>3</v>
      </c>
      <c r="E21" s="47">
        <v>3</v>
      </c>
      <c r="F21" s="47">
        <v>11</v>
      </c>
      <c r="G21" s="47">
        <v>0</v>
      </c>
      <c r="H21" s="47">
        <f t="shared" si="0"/>
        <v>0</v>
      </c>
      <c r="I21" s="47">
        <v>17</v>
      </c>
      <c r="J21" s="47">
        <v>45</v>
      </c>
      <c r="K21" s="47">
        <v>2</v>
      </c>
      <c r="L21" s="47">
        <v>4</v>
      </c>
      <c r="M21" s="47">
        <v>0</v>
      </c>
      <c r="N21" s="47">
        <v>0</v>
      </c>
    </row>
    <row r="22" spans="1:14" ht="12.75">
      <c r="A22" s="44">
        <v>15</v>
      </c>
      <c r="B22" s="47" t="s">
        <v>72</v>
      </c>
      <c r="C22" s="47">
        <v>28</v>
      </c>
      <c r="D22" s="47">
        <v>28</v>
      </c>
      <c r="E22" s="47">
        <v>28</v>
      </c>
      <c r="F22" s="47">
        <v>46</v>
      </c>
      <c r="G22" s="47">
        <v>0</v>
      </c>
      <c r="H22" s="47">
        <f t="shared" si="0"/>
        <v>0</v>
      </c>
      <c r="I22" s="47">
        <v>35</v>
      </c>
      <c r="J22" s="47">
        <v>80</v>
      </c>
      <c r="K22" s="47">
        <v>5</v>
      </c>
      <c r="L22" s="47">
        <v>11</v>
      </c>
      <c r="M22" s="47">
        <v>15</v>
      </c>
      <c r="N22" s="47">
        <v>32</v>
      </c>
    </row>
    <row r="23" spans="1:14" ht="12.75">
      <c r="A23" s="44">
        <v>16</v>
      </c>
      <c r="B23" s="47" t="s">
        <v>99</v>
      </c>
      <c r="C23" s="47">
        <v>19</v>
      </c>
      <c r="D23" s="47">
        <v>19</v>
      </c>
      <c r="E23" s="47">
        <v>19</v>
      </c>
      <c r="F23" s="47">
        <v>51</v>
      </c>
      <c r="G23" s="47">
        <v>0</v>
      </c>
      <c r="H23" s="47">
        <f t="shared" si="0"/>
        <v>0</v>
      </c>
      <c r="I23" s="47">
        <v>200</v>
      </c>
      <c r="J23" s="47">
        <v>1185</v>
      </c>
      <c r="K23" s="47">
        <v>19</v>
      </c>
      <c r="L23" s="47">
        <v>20</v>
      </c>
      <c r="M23" s="47">
        <v>21</v>
      </c>
      <c r="N23" s="47">
        <v>25</v>
      </c>
    </row>
    <row r="24" spans="1:14" ht="12.75">
      <c r="A24" s="44">
        <v>17</v>
      </c>
      <c r="B24" s="47" t="s">
        <v>20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f t="shared" si="0"/>
        <v>0</v>
      </c>
      <c r="I24" s="47">
        <v>366</v>
      </c>
      <c r="J24" s="47">
        <v>339</v>
      </c>
      <c r="K24" s="47">
        <v>85</v>
      </c>
      <c r="L24" s="47">
        <v>80</v>
      </c>
      <c r="M24" s="47">
        <v>76</v>
      </c>
      <c r="N24" s="47">
        <v>48</v>
      </c>
    </row>
    <row r="25" spans="1:14" ht="12.75">
      <c r="A25" s="44">
        <v>18</v>
      </c>
      <c r="B25" s="47" t="s">
        <v>21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f t="shared" si="0"/>
        <v>0</v>
      </c>
      <c r="I25" s="47">
        <v>190</v>
      </c>
      <c r="J25" s="47">
        <v>193</v>
      </c>
      <c r="K25" s="47">
        <v>41</v>
      </c>
      <c r="L25" s="47">
        <v>17</v>
      </c>
      <c r="M25" s="47">
        <v>9</v>
      </c>
      <c r="N25" s="47">
        <v>4</v>
      </c>
    </row>
    <row r="26" spans="1:14" ht="12.75">
      <c r="A26" s="44">
        <v>19</v>
      </c>
      <c r="B26" s="47" t="s">
        <v>19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f t="shared" si="0"/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</row>
    <row r="27" spans="1:14" ht="12.75">
      <c r="A27" s="44">
        <v>20</v>
      </c>
      <c r="B27" s="47" t="s">
        <v>118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f t="shared" si="0"/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</row>
    <row r="28" spans="1:14" s="178" customFormat="1" ht="14.25">
      <c r="A28" s="151"/>
      <c r="B28" s="126" t="s">
        <v>210</v>
      </c>
      <c r="C28" s="126">
        <f aca="true" t="shared" si="1" ref="C28:N28">SUM(C8:C27)</f>
        <v>243</v>
      </c>
      <c r="D28" s="126">
        <f t="shared" si="1"/>
        <v>229</v>
      </c>
      <c r="E28" s="126">
        <f t="shared" si="1"/>
        <v>229</v>
      </c>
      <c r="F28" s="126">
        <f t="shared" si="1"/>
        <v>488</v>
      </c>
      <c r="G28" s="126">
        <f t="shared" si="1"/>
        <v>11</v>
      </c>
      <c r="H28" s="126">
        <f t="shared" si="1"/>
        <v>3</v>
      </c>
      <c r="I28" s="126">
        <f t="shared" si="1"/>
        <v>7306</v>
      </c>
      <c r="J28" s="126">
        <f t="shared" si="1"/>
        <v>13483</v>
      </c>
      <c r="K28" s="126">
        <f t="shared" si="1"/>
        <v>1807</v>
      </c>
      <c r="L28" s="126">
        <f t="shared" si="1"/>
        <v>2551</v>
      </c>
      <c r="M28" s="126">
        <f t="shared" si="1"/>
        <v>1621</v>
      </c>
      <c r="N28" s="126">
        <f t="shared" si="1"/>
        <v>3426</v>
      </c>
    </row>
    <row r="29" spans="1:14" ht="12.75">
      <c r="A29" s="44">
        <v>21</v>
      </c>
      <c r="B29" s="47" t="s">
        <v>23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f t="shared" si="0"/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</row>
    <row r="30" spans="1:14" ht="12.75">
      <c r="A30" s="44">
        <v>22</v>
      </c>
      <c r="B30" s="47" t="s">
        <v>245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f t="shared" si="0"/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</row>
    <row r="31" spans="1:14" ht="12.75">
      <c r="A31" s="44">
        <v>23</v>
      </c>
      <c r="B31" s="47" t="s">
        <v>160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f t="shared" si="0"/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</row>
    <row r="32" spans="1:14" ht="12.75">
      <c r="A32" s="44">
        <v>24</v>
      </c>
      <c r="B32" s="47" t="s">
        <v>22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f t="shared" si="0"/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</row>
    <row r="33" spans="1:14" ht="12.75">
      <c r="A33" s="44">
        <v>25</v>
      </c>
      <c r="B33" s="47" t="s">
        <v>133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f t="shared" si="0"/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</row>
    <row r="34" spans="1:14" ht="12.75">
      <c r="A34" s="44">
        <v>26</v>
      </c>
      <c r="B34" s="47" t="s">
        <v>18</v>
      </c>
      <c r="C34" s="47">
        <v>121</v>
      </c>
      <c r="D34" s="47">
        <v>115</v>
      </c>
      <c r="E34" s="47">
        <v>111</v>
      </c>
      <c r="F34" s="47">
        <v>235</v>
      </c>
      <c r="G34" s="47">
        <v>6</v>
      </c>
      <c r="H34" s="47">
        <f t="shared" si="0"/>
        <v>0</v>
      </c>
      <c r="I34" s="47">
        <v>3926</v>
      </c>
      <c r="J34" s="47">
        <v>9076</v>
      </c>
      <c r="K34" s="47">
        <v>1043</v>
      </c>
      <c r="L34" s="47">
        <v>551</v>
      </c>
      <c r="M34" s="47">
        <v>191</v>
      </c>
      <c r="N34" s="47">
        <v>72</v>
      </c>
    </row>
    <row r="35" spans="1:14" s="178" customFormat="1" ht="14.25">
      <c r="A35" s="151"/>
      <c r="B35" s="126" t="s">
        <v>212</v>
      </c>
      <c r="C35" s="126">
        <f aca="true" t="shared" si="2" ref="C35:N35">SUM(C29:C34)</f>
        <v>121</v>
      </c>
      <c r="D35" s="126">
        <f t="shared" si="2"/>
        <v>115</v>
      </c>
      <c r="E35" s="126">
        <f t="shared" si="2"/>
        <v>111</v>
      </c>
      <c r="F35" s="126">
        <f t="shared" si="2"/>
        <v>235</v>
      </c>
      <c r="G35" s="126">
        <f t="shared" si="2"/>
        <v>6</v>
      </c>
      <c r="H35" s="126">
        <f t="shared" si="2"/>
        <v>0</v>
      </c>
      <c r="I35" s="126">
        <f t="shared" si="2"/>
        <v>3926</v>
      </c>
      <c r="J35" s="126">
        <f t="shared" si="2"/>
        <v>9076</v>
      </c>
      <c r="K35" s="126">
        <f t="shared" si="2"/>
        <v>1043</v>
      </c>
      <c r="L35" s="126">
        <f t="shared" si="2"/>
        <v>551</v>
      </c>
      <c r="M35" s="126">
        <f t="shared" si="2"/>
        <v>191</v>
      </c>
      <c r="N35" s="126">
        <f t="shared" si="2"/>
        <v>72</v>
      </c>
    </row>
    <row r="36" spans="1:14" ht="12.75">
      <c r="A36" s="44">
        <v>27</v>
      </c>
      <c r="B36" s="47" t="s">
        <v>214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f t="shared" si="0"/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</row>
    <row r="37" spans="1:14" ht="12.75">
      <c r="A37" s="44">
        <v>28</v>
      </c>
      <c r="B37" s="47" t="s">
        <v>205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f t="shared" si="0"/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</row>
    <row r="38" spans="1:14" ht="12.75">
      <c r="A38" s="44">
        <v>29</v>
      </c>
      <c r="B38" s="47" t="s">
        <v>206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f t="shared" si="0"/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</row>
    <row r="39" spans="1:14" ht="12.75">
      <c r="A39" s="44">
        <v>30</v>
      </c>
      <c r="B39" s="47" t="s">
        <v>207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f t="shared" si="0"/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</row>
    <row r="40" spans="1:14" ht="12.75">
      <c r="A40" s="88">
        <v>31</v>
      </c>
      <c r="B40" s="89" t="s">
        <v>328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f>C40-D40-G40</f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</row>
    <row r="41" spans="1:14" ht="12.75">
      <c r="A41" s="44">
        <v>32</v>
      </c>
      <c r="B41" s="47" t="s">
        <v>224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f t="shared" si="0"/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</row>
    <row r="42" spans="1:14" ht="12.75">
      <c r="A42" s="44">
        <v>33</v>
      </c>
      <c r="B42" s="47" t="s">
        <v>236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f t="shared" si="0"/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</row>
    <row r="43" spans="1:14" ht="12.75">
      <c r="A43" s="44">
        <v>34</v>
      </c>
      <c r="B43" s="47" t="s">
        <v>24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f t="shared" si="0"/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</row>
    <row r="44" spans="1:14" ht="12.75">
      <c r="A44" s="44">
        <v>35</v>
      </c>
      <c r="B44" s="47" t="s">
        <v>209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f t="shared" si="0"/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</row>
    <row r="45" spans="1:14" ht="12.75">
      <c r="A45" s="44">
        <v>36</v>
      </c>
      <c r="B45" s="47" t="s">
        <v>329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  <c r="H45" s="47">
        <f>C45-D45-G45</f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</row>
    <row r="46" spans="1:14" ht="12.75">
      <c r="A46" s="44">
        <v>37</v>
      </c>
      <c r="B46" s="47" t="s">
        <v>331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  <c r="H46" s="47">
        <f t="shared" si="0"/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</row>
    <row r="47" spans="1:14" s="178" customFormat="1" ht="14.25">
      <c r="A47" s="151"/>
      <c r="B47" s="126" t="s">
        <v>211</v>
      </c>
      <c r="C47" s="126">
        <f aca="true" t="shared" si="3" ref="C47:N47">SUM(C36:C46)</f>
        <v>0</v>
      </c>
      <c r="D47" s="126">
        <f t="shared" si="3"/>
        <v>0</v>
      </c>
      <c r="E47" s="126">
        <f t="shared" si="3"/>
        <v>0</v>
      </c>
      <c r="F47" s="126">
        <f t="shared" si="3"/>
        <v>0</v>
      </c>
      <c r="G47" s="126">
        <f t="shared" si="3"/>
        <v>0</v>
      </c>
      <c r="H47" s="126">
        <f t="shared" si="3"/>
        <v>0</v>
      </c>
      <c r="I47" s="126">
        <f t="shared" si="3"/>
        <v>0</v>
      </c>
      <c r="J47" s="126">
        <f t="shared" si="3"/>
        <v>0</v>
      </c>
      <c r="K47" s="126">
        <f t="shared" si="3"/>
        <v>0</v>
      </c>
      <c r="L47" s="126">
        <f t="shared" si="3"/>
        <v>0</v>
      </c>
      <c r="M47" s="126">
        <f t="shared" si="3"/>
        <v>0</v>
      </c>
      <c r="N47" s="126">
        <f t="shared" si="3"/>
        <v>0</v>
      </c>
    </row>
    <row r="48" spans="1:14" s="178" customFormat="1" ht="19.5" customHeight="1">
      <c r="A48" s="151"/>
      <c r="B48" s="152" t="s">
        <v>117</v>
      </c>
      <c r="C48" s="126">
        <f aca="true" t="shared" si="4" ref="C48:N48">C28+C35+C47</f>
        <v>364</v>
      </c>
      <c r="D48" s="126">
        <f t="shared" si="4"/>
        <v>344</v>
      </c>
      <c r="E48" s="126">
        <f t="shared" si="4"/>
        <v>340</v>
      </c>
      <c r="F48" s="126">
        <f t="shared" si="4"/>
        <v>723</v>
      </c>
      <c r="G48" s="126">
        <f t="shared" si="4"/>
        <v>17</v>
      </c>
      <c r="H48" s="126">
        <f t="shared" si="4"/>
        <v>3</v>
      </c>
      <c r="I48" s="126">
        <f t="shared" si="4"/>
        <v>11232</v>
      </c>
      <c r="J48" s="126">
        <f t="shared" si="4"/>
        <v>22559</v>
      </c>
      <c r="K48" s="126">
        <f t="shared" si="4"/>
        <v>2850</v>
      </c>
      <c r="L48" s="126">
        <f t="shared" si="4"/>
        <v>3102</v>
      </c>
      <c r="M48" s="126">
        <f t="shared" si="4"/>
        <v>1812</v>
      </c>
      <c r="N48" s="126">
        <f t="shared" si="4"/>
        <v>3498</v>
      </c>
    </row>
    <row r="49" spans="2:10" ht="19.5" customHeight="1">
      <c r="B49" s="84"/>
      <c r="C49" s="17"/>
      <c r="D49" s="17"/>
      <c r="E49" s="17"/>
      <c r="F49" s="17"/>
      <c r="G49" s="17"/>
      <c r="H49" s="17"/>
      <c r="I49" s="17"/>
      <c r="J49" s="17"/>
    </row>
    <row r="50" ht="19.5" customHeight="1">
      <c r="B50" s="84"/>
    </row>
    <row r="51" ht="19.5" customHeight="1">
      <c r="B51" s="84"/>
    </row>
    <row r="52" spans="1:14" ht="19.5" customHeight="1">
      <c r="A52" s="153" t="s">
        <v>116</v>
      </c>
      <c r="B52" s="153" t="s">
        <v>5</v>
      </c>
      <c r="C52" s="542" t="s">
        <v>407</v>
      </c>
      <c r="D52" s="542"/>
      <c r="E52" s="542"/>
      <c r="F52" s="542"/>
      <c r="G52" s="542"/>
      <c r="H52" s="542"/>
      <c r="I52" s="412" t="s">
        <v>102</v>
      </c>
      <c r="J52" s="413"/>
      <c r="K52" s="415"/>
      <c r="L52" s="415"/>
      <c r="M52" s="415"/>
      <c r="N52" s="416"/>
    </row>
    <row r="53" spans="1:14" ht="12.75">
      <c r="A53" s="168" t="s">
        <v>6</v>
      </c>
      <c r="B53" s="169"/>
      <c r="C53" s="170" t="s">
        <v>74</v>
      </c>
      <c r="D53" s="111" t="s">
        <v>186</v>
      </c>
      <c r="E53" s="163" t="s">
        <v>103</v>
      </c>
      <c r="F53" s="165"/>
      <c r="G53" s="134" t="s">
        <v>74</v>
      </c>
      <c r="H53" s="134" t="s">
        <v>74</v>
      </c>
      <c r="I53" s="161" t="s">
        <v>80</v>
      </c>
      <c r="J53" s="418"/>
      <c r="K53" s="161" t="s">
        <v>131</v>
      </c>
      <c r="L53" s="160"/>
      <c r="M53" s="470" t="s">
        <v>135</v>
      </c>
      <c r="N53" s="471"/>
    </row>
    <row r="54" spans="1:14" ht="12.75">
      <c r="A54" s="169"/>
      <c r="B54" s="168"/>
      <c r="C54" s="171" t="s">
        <v>75</v>
      </c>
      <c r="D54" s="134" t="s">
        <v>71</v>
      </c>
      <c r="E54" s="134" t="s">
        <v>71</v>
      </c>
      <c r="F54" s="134" t="s">
        <v>58</v>
      </c>
      <c r="G54" s="171" t="s">
        <v>76</v>
      </c>
      <c r="H54" s="171" t="s">
        <v>85</v>
      </c>
      <c r="I54" s="421" t="s">
        <v>104</v>
      </c>
      <c r="J54" s="422"/>
      <c r="K54" s="176" t="s">
        <v>132</v>
      </c>
      <c r="L54" s="177"/>
      <c r="M54" s="543" t="s">
        <v>136</v>
      </c>
      <c r="N54" s="544"/>
    </row>
    <row r="55" spans="1:14" ht="12.75">
      <c r="A55" s="154"/>
      <c r="B55" s="154"/>
      <c r="C55" s="172"/>
      <c r="D55" s="172"/>
      <c r="E55" s="172"/>
      <c r="F55" s="172" t="s">
        <v>31</v>
      </c>
      <c r="G55" s="172" t="s">
        <v>77</v>
      </c>
      <c r="H55" s="172" t="s">
        <v>87</v>
      </c>
      <c r="I55" s="145" t="s">
        <v>71</v>
      </c>
      <c r="J55" s="145" t="s">
        <v>58</v>
      </c>
      <c r="K55" s="145" t="s">
        <v>52</v>
      </c>
      <c r="L55" s="145" t="s">
        <v>84</v>
      </c>
      <c r="M55" s="145" t="s">
        <v>71</v>
      </c>
      <c r="N55" s="145" t="s">
        <v>58</v>
      </c>
    </row>
    <row r="56" spans="1:14" ht="15.75" customHeight="1">
      <c r="A56" s="44">
        <v>38</v>
      </c>
      <c r="B56" s="47" t="s">
        <v>73</v>
      </c>
      <c r="C56" s="112">
        <v>0</v>
      </c>
      <c r="D56" s="112">
        <v>0</v>
      </c>
      <c r="E56" s="112">
        <v>0</v>
      </c>
      <c r="F56" s="112">
        <v>0</v>
      </c>
      <c r="G56" s="112">
        <v>0</v>
      </c>
      <c r="H56" s="47">
        <f aca="true" t="shared" si="5" ref="H56:H63">C56-D56-G56</f>
        <v>0</v>
      </c>
      <c r="I56" s="112">
        <v>0</v>
      </c>
      <c r="J56" s="112">
        <v>0</v>
      </c>
      <c r="K56" s="112">
        <v>0</v>
      </c>
      <c r="L56" s="112">
        <v>0</v>
      </c>
      <c r="M56" s="112">
        <v>0</v>
      </c>
      <c r="N56" s="112">
        <v>0</v>
      </c>
    </row>
    <row r="57" spans="1:14" ht="15.75" customHeight="1">
      <c r="A57" s="44">
        <v>39</v>
      </c>
      <c r="B57" s="47" t="s">
        <v>250</v>
      </c>
      <c r="C57" s="112">
        <v>0</v>
      </c>
      <c r="D57" s="112">
        <v>0</v>
      </c>
      <c r="E57" s="112">
        <v>0</v>
      </c>
      <c r="F57" s="112">
        <v>0</v>
      </c>
      <c r="G57" s="112">
        <v>0</v>
      </c>
      <c r="H57" s="47">
        <f t="shared" si="5"/>
        <v>0</v>
      </c>
      <c r="I57" s="112">
        <v>0</v>
      </c>
      <c r="J57" s="112">
        <v>0</v>
      </c>
      <c r="K57" s="112">
        <v>0</v>
      </c>
      <c r="L57" s="112">
        <v>0</v>
      </c>
      <c r="M57" s="112">
        <v>0</v>
      </c>
      <c r="N57" s="112">
        <v>0</v>
      </c>
    </row>
    <row r="58" spans="1:14" ht="15.75" customHeight="1">
      <c r="A58" s="44">
        <v>40</v>
      </c>
      <c r="B58" s="47" t="s">
        <v>28</v>
      </c>
      <c r="C58" s="112">
        <v>0</v>
      </c>
      <c r="D58" s="112">
        <v>0</v>
      </c>
      <c r="E58" s="112">
        <v>0</v>
      </c>
      <c r="F58" s="112">
        <v>0</v>
      </c>
      <c r="G58" s="112">
        <v>0</v>
      </c>
      <c r="H58" s="47">
        <f t="shared" si="5"/>
        <v>0</v>
      </c>
      <c r="I58" s="112">
        <v>0</v>
      </c>
      <c r="J58" s="112">
        <v>0</v>
      </c>
      <c r="K58" s="112">
        <v>0</v>
      </c>
      <c r="L58" s="112">
        <v>0</v>
      </c>
      <c r="M58" s="112">
        <v>0</v>
      </c>
      <c r="N58" s="112">
        <v>0</v>
      </c>
    </row>
    <row r="59" spans="1:14" ht="15.75" customHeight="1">
      <c r="A59" s="44">
        <v>41</v>
      </c>
      <c r="B59" s="47" t="s">
        <v>217</v>
      </c>
      <c r="C59" s="112">
        <v>103</v>
      </c>
      <c r="D59" s="112">
        <v>103</v>
      </c>
      <c r="E59" s="112">
        <v>103</v>
      </c>
      <c r="F59" s="112">
        <v>204</v>
      </c>
      <c r="G59" s="112">
        <v>0</v>
      </c>
      <c r="H59" s="47">
        <f t="shared" si="5"/>
        <v>0</v>
      </c>
      <c r="I59" s="112">
        <v>703</v>
      </c>
      <c r="J59" s="112">
        <v>1294</v>
      </c>
      <c r="K59" s="112">
        <v>65</v>
      </c>
      <c r="L59" s="112">
        <v>65</v>
      </c>
      <c r="M59" s="112">
        <v>96</v>
      </c>
      <c r="N59" s="112">
        <v>169</v>
      </c>
    </row>
    <row r="60" spans="1:14" ht="15.75" customHeight="1">
      <c r="A60" s="44">
        <v>42</v>
      </c>
      <c r="B60" s="47" t="s">
        <v>27</v>
      </c>
      <c r="C60" s="112">
        <v>0</v>
      </c>
      <c r="D60" s="112">
        <v>0</v>
      </c>
      <c r="E60" s="112">
        <v>0</v>
      </c>
      <c r="F60" s="112">
        <v>0</v>
      </c>
      <c r="G60" s="112">
        <v>0</v>
      </c>
      <c r="H60" s="47">
        <f t="shared" si="5"/>
        <v>0</v>
      </c>
      <c r="I60" s="112">
        <v>43</v>
      </c>
      <c r="J60" s="112">
        <v>15</v>
      </c>
      <c r="K60" s="112">
        <v>0</v>
      </c>
      <c r="L60" s="112">
        <v>0</v>
      </c>
      <c r="M60" s="112">
        <v>0</v>
      </c>
      <c r="N60" s="112">
        <v>0</v>
      </c>
    </row>
    <row r="61" spans="1:14" ht="15.75" customHeight="1">
      <c r="A61" s="44">
        <v>43</v>
      </c>
      <c r="B61" s="47" t="s">
        <v>344</v>
      </c>
      <c r="C61" s="112">
        <v>0</v>
      </c>
      <c r="D61" s="112">
        <v>0</v>
      </c>
      <c r="E61" s="112">
        <v>0</v>
      </c>
      <c r="F61" s="112">
        <v>0</v>
      </c>
      <c r="G61" s="112">
        <v>0</v>
      </c>
      <c r="H61" s="47">
        <f t="shared" si="5"/>
        <v>0</v>
      </c>
      <c r="I61" s="112">
        <v>0</v>
      </c>
      <c r="J61" s="112">
        <v>0</v>
      </c>
      <c r="K61" s="112">
        <v>0</v>
      </c>
      <c r="L61" s="112">
        <v>0</v>
      </c>
      <c r="M61" s="112">
        <v>0</v>
      </c>
      <c r="N61" s="112">
        <v>0</v>
      </c>
    </row>
    <row r="62" spans="1:14" ht="15.75" customHeight="1">
      <c r="A62" s="44">
        <v>44</v>
      </c>
      <c r="B62" s="47" t="s">
        <v>25</v>
      </c>
      <c r="C62" s="112">
        <v>0</v>
      </c>
      <c r="D62" s="112">
        <v>0</v>
      </c>
      <c r="E62" s="112">
        <v>0</v>
      </c>
      <c r="F62" s="112">
        <v>0</v>
      </c>
      <c r="G62" s="112">
        <v>0</v>
      </c>
      <c r="H62" s="47">
        <f t="shared" si="5"/>
        <v>0</v>
      </c>
      <c r="I62" s="112">
        <v>0</v>
      </c>
      <c r="J62" s="112">
        <v>0</v>
      </c>
      <c r="K62" s="112">
        <v>0</v>
      </c>
      <c r="L62" s="112">
        <v>0</v>
      </c>
      <c r="M62" s="112">
        <v>0</v>
      </c>
      <c r="N62" s="112">
        <v>0</v>
      </c>
    </row>
    <row r="63" spans="1:14" ht="15.75" customHeight="1">
      <c r="A63" s="44">
        <v>45</v>
      </c>
      <c r="B63" s="47" t="s">
        <v>26</v>
      </c>
      <c r="C63" s="112">
        <v>0</v>
      </c>
      <c r="D63" s="112">
        <v>0</v>
      </c>
      <c r="E63" s="112">
        <v>0</v>
      </c>
      <c r="F63" s="112">
        <v>0</v>
      </c>
      <c r="G63" s="112">
        <v>0</v>
      </c>
      <c r="H63" s="47">
        <f t="shared" si="5"/>
        <v>0</v>
      </c>
      <c r="I63" s="112">
        <v>0</v>
      </c>
      <c r="J63" s="112">
        <v>0</v>
      </c>
      <c r="K63" s="112">
        <v>0</v>
      </c>
      <c r="L63" s="112">
        <v>0</v>
      </c>
      <c r="M63" s="112">
        <v>0</v>
      </c>
      <c r="N63" s="112">
        <v>0</v>
      </c>
    </row>
    <row r="64" spans="1:14" s="179" customFormat="1" ht="15.75" customHeight="1">
      <c r="A64" s="44"/>
      <c r="B64" s="388" t="s">
        <v>117</v>
      </c>
      <c r="C64" s="140">
        <f aca="true" t="shared" si="6" ref="C64:N64">SUM(C56:C63)</f>
        <v>103</v>
      </c>
      <c r="D64" s="140">
        <f t="shared" si="6"/>
        <v>103</v>
      </c>
      <c r="E64" s="140">
        <f t="shared" si="6"/>
        <v>103</v>
      </c>
      <c r="F64" s="140">
        <f t="shared" si="6"/>
        <v>204</v>
      </c>
      <c r="G64" s="140">
        <f t="shared" si="6"/>
        <v>0</v>
      </c>
      <c r="H64" s="140">
        <f t="shared" si="6"/>
        <v>0</v>
      </c>
      <c r="I64" s="140">
        <f t="shared" si="6"/>
        <v>746</v>
      </c>
      <c r="J64" s="140">
        <f t="shared" si="6"/>
        <v>1309</v>
      </c>
      <c r="K64" s="140">
        <f t="shared" si="6"/>
        <v>65</v>
      </c>
      <c r="L64" s="140">
        <f t="shared" si="6"/>
        <v>65</v>
      </c>
      <c r="M64" s="140">
        <f t="shared" si="6"/>
        <v>96</v>
      </c>
      <c r="N64" s="140">
        <f t="shared" si="6"/>
        <v>169</v>
      </c>
    </row>
    <row r="65" spans="1:14" ht="15.75" customHeight="1">
      <c r="A65" s="44"/>
      <c r="B65" s="82" t="s">
        <v>31</v>
      </c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</row>
    <row r="66" spans="1:14" ht="15.75" customHeight="1">
      <c r="A66" s="44">
        <v>46</v>
      </c>
      <c r="B66" s="112" t="s">
        <v>29</v>
      </c>
      <c r="C66" s="112">
        <v>0</v>
      </c>
      <c r="D66" s="112">
        <v>0</v>
      </c>
      <c r="E66" s="112">
        <v>0</v>
      </c>
      <c r="F66" s="112">
        <v>0</v>
      </c>
      <c r="G66" s="112">
        <v>0</v>
      </c>
      <c r="H66" s="47">
        <f>C66-D66-G66</f>
        <v>0</v>
      </c>
      <c r="I66" s="112">
        <v>0</v>
      </c>
      <c r="J66" s="112">
        <v>0</v>
      </c>
      <c r="K66" s="112">
        <v>0</v>
      </c>
      <c r="L66" s="112">
        <v>0</v>
      </c>
      <c r="M66" s="112">
        <v>0</v>
      </c>
      <c r="N66" s="112">
        <v>0</v>
      </c>
    </row>
    <row r="67" spans="1:14" ht="15.75" customHeight="1">
      <c r="A67" s="44">
        <v>47</v>
      </c>
      <c r="B67" s="112" t="s">
        <v>124</v>
      </c>
      <c r="C67" s="112">
        <v>0</v>
      </c>
      <c r="D67" s="112">
        <v>0</v>
      </c>
      <c r="E67" s="112">
        <v>0</v>
      </c>
      <c r="F67" s="112">
        <v>0</v>
      </c>
      <c r="G67" s="112">
        <v>0</v>
      </c>
      <c r="H67" s="47">
        <f>C67-D67-G67</f>
        <v>0</v>
      </c>
      <c r="I67" s="112">
        <v>0</v>
      </c>
      <c r="J67" s="112">
        <v>0</v>
      </c>
      <c r="K67" s="112">
        <v>0</v>
      </c>
      <c r="L67" s="112">
        <v>0</v>
      </c>
      <c r="M67" s="112">
        <v>0</v>
      </c>
      <c r="N67" s="112">
        <v>0</v>
      </c>
    </row>
    <row r="68" spans="1:14" s="179" customFormat="1" ht="15.75" customHeight="1">
      <c r="A68" s="318"/>
      <c r="B68" s="388" t="s">
        <v>117</v>
      </c>
      <c r="C68" s="140">
        <f aca="true" t="shared" si="7" ref="C68:J68">SUM(C66:C67)</f>
        <v>0</v>
      </c>
      <c r="D68" s="140">
        <f t="shared" si="7"/>
        <v>0</v>
      </c>
      <c r="E68" s="140">
        <f t="shared" si="7"/>
        <v>0</v>
      </c>
      <c r="F68" s="140">
        <f t="shared" si="7"/>
        <v>0</v>
      </c>
      <c r="G68" s="140">
        <f t="shared" si="7"/>
        <v>0</v>
      </c>
      <c r="H68" s="140">
        <f t="shared" si="7"/>
        <v>0</v>
      </c>
      <c r="I68" s="140">
        <f t="shared" si="7"/>
        <v>0</v>
      </c>
      <c r="J68" s="140">
        <f t="shared" si="7"/>
        <v>0</v>
      </c>
      <c r="K68" s="140">
        <f>SUM(K66:K67)</f>
        <v>0</v>
      </c>
      <c r="L68" s="140">
        <f>SUM(L66:L67)</f>
        <v>0</v>
      </c>
      <c r="M68" s="140">
        <f>SUM(M66:M67)</f>
        <v>0</v>
      </c>
      <c r="N68" s="140">
        <f>SUM(N66:N67)</f>
        <v>0</v>
      </c>
    </row>
    <row r="69" spans="1:14" s="179" customFormat="1" ht="15.75" customHeight="1">
      <c r="A69" s="318"/>
      <c r="B69" s="388" t="s">
        <v>30</v>
      </c>
      <c r="C69" s="140">
        <f aca="true" t="shared" si="8" ref="C69:N69">+C48+C64+C68</f>
        <v>467</v>
      </c>
      <c r="D69" s="140">
        <f t="shared" si="8"/>
        <v>447</v>
      </c>
      <c r="E69" s="140">
        <f t="shared" si="8"/>
        <v>443</v>
      </c>
      <c r="F69" s="140">
        <f t="shared" si="8"/>
        <v>927</v>
      </c>
      <c r="G69" s="140">
        <f t="shared" si="8"/>
        <v>17</v>
      </c>
      <c r="H69" s="140">
        <f t="shared" si="8"/>
        <v>3</v>
      </c>
      <c r="I69" s="140">
        <f t="shared" si="8"/>
        <v>11978</v>
      </c>
      <c r="J69" s="140">
        <f t="shared" si="8"/>
        <v>23868</v>
      </c>
      <c r="K69" s="140">
        <f t="shared" si="8"/>
        <v>2915</v>
      </c>
      <c r="L69" s="140">
        <f t="shared" si="8"/>
        <v>3167</v>
      </c>
      <c r="M69" s="140">
        <f t="shared" si="8"/>
        <v>1908</v>
      </c>
      <c r="N69" s="140">
        <f t="shared" si="8"/>
        <v>3667</v>
      </c>
    </row>
    <row r="71" ht="12.75">
      <c r="B71" s="82" t="s">
        <v>393</v>
      </c>
    </row>
    <row r="73" spans="4:6" ht="12.75">
      <c r="D73" s="18"/>
      <c r="E73" s="18"/>
      <c r="F73" s="16" t="s">
        <v>31</v>
      </c>
    </row>
  </sheetData>
  <sheetProtection/>
  <mergeCells count="6">
    <mergeCell ref="M54:N54"/>
    <mergeCell ref="M53:N53"/>
    <mergeCell ref="C4:H4"/>
    <mergeCell ref="C52:H52"/>
    <mergeCell ref="M5:N5"/>
    <mergeCell ref="M6:N6"/>
  </mergeCells>
  <printOptions gridLines="1" horizontalCentered="1"/>
  <pageMargins left="0.75" right="0.75" top="0.38" bottom="0.4" header="0.28" footer="0.25"/>
  <pageSetup blackAndWhite="1" horizontalDpi="300" verticalDpi="300" orientation="landscape" paperSize="9" scale="8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A51">
      <selection activeCell="F72" sqref="A1:IV16384"/>
    </sheetView>
  </sheetViews>
  <sheetFormatPr defaultColWidth="9.140625" defaultRowHeight="12.75"/>
  <cols>
    <col min="1" max="1" width="3.7109375" style="82" customWidth="1"/>
    <col min="2" max="2" width="23.57421875" style="82" customWidth="1"/>
    <col min="3" max="3" width="9.140625" style="16" customWidth="1"/>
    <col min="4" max="4" width="10.7109375" style="16" customWidth="1"/>
    <col min="5" max="5" width="9.57421875" style="16" customWidth="1"/>
    <col min="6" max="6" width="9.8515625" style="16" customWidth="1"/>
    <col min="7" max="7" width="9.421875" style="16" customWidth="1"/>
    <col min="8" max="8" width="10.7109375" style="16" customWidth="1"/>
    <col min="9" max="9" width="9.28125" style="16" customWidth="1"/>
    <col min="10" max="10" width="10.8515625" style="16" customWidth="1"/>
    <col min="11" max="11" width="10.57421875" style="16" customWidth="1"/>
    <col min="12" max="14" width="9.8515625" style="16" customWidth="1"/>
    <col min="15" max="15" width="9.7109375" style="16" customWidth="1"/>
    <col min="16" max="16" width="12.7109375" style="16" customWidth="1"/>
    <col min="17" max="17" width="0.2890625" style="82" hidden="1" customWidth="1"/>
    <col min="18" max="18" width="0" style="82" hidden="1" customWidth="1"/>
    <col min="19" max="19" width="10.7109375" style="82" customWidth="1"/>
    <col min="20" max="20" width="11.28125" style="82" customWidth="1"/>
    <col min="21" max="16384" width="9.140625" style="82" customWidth="1"/>
  </cols>
  <sheetData>
    <row r="1" spans="1:16" ht="14.25">
      <c r="A1" s="149"/>
      <c r="B1" s="149"/>
      <c r="C1" s="29"/>
      <c r="D1" s="29"/>
      <c r="E1" s="29"/>
      <c r="F1" s="29"/>
      <c r="G1" s="29"/>
      <c r="H1" s="29"/>
      <c r="I1" s="55"/>
      <c r="J1" s="55"/>
      <c r="K1" s="55"/>
      <c r="L1" s="55"/>
      <c r="M1" s="55"/>
      <c r="N1" s="55"/>
      <c r="O1" s="55"/>
      <c r="P1" s="55"/>
    </row>
    <row r="2" spans="1:16" ht="18" customHeight="1">
      <c r="A2" s="81"/>
      <c r="B2" s="81"/>
      <c r="C2" s="55" t="s">
        <v>31</v>
      </c>
      <c r="D2" s="29" t="s">
        <v>31</v>
      </c>
      <c r="E2" s="29"/>
      <c r="F2" s="29"/>
      <c r="G2" s="29"/>
      <c r="H2" s="55"/>
      <c r="I2" s="55"/>
      <c r="J2" s="55"/>
      <c r="K2" s="55"/>
      <c r="L2" s="55"/>
      <c r="M2" s="55"/>
      <c r="N2" s="55"/>
      <c r="O2" s="56"/>
      <c r="P2" s="55"/>
    </row>
    <row r="3" spans="1:16" ht="18" customHeight="1">
      <c r="A3" s="81"/>
      <c r="B3" s="81"/>
      <c r="C3" s="56" t="s">
        <v>31</v>
      </c>
      <c r="D3" s="174" t="s">
        <v>78</v>
      </c>
      <c r="E3" s="173"/>
      <c r="F3" s="173"/>
      <c r="G3" s="173" t="s">
        <v>31</v>
      </c>
      <c r="H3" s="173" t="s">
        <v>31</v>
      </c>
      <c r="I3" s="173" t="s">
        <v>31</v>
      </c>
      <c r="J3" s="173" t="s">
        <v>31</v>
      </c>
      <c r="K3" s="173" t="s">
        <v>31</v>
      </c>
      <c r="L3" s="173"/>
      <c r="M3" s="173"/>
      <c r="N3" s="173"/>
      <c r="O3" s="173"/>
      <c r="P3" s="55"/>
    </row>
    <row r="4" spans="1:16" ht="15" customHeight="1">
      <c r="A4" s="149" t="s">
        <v>4</v>
      </c>
      <c r="B4" s="150" t="s">
        <v>5</v>
      </c>
      <c r="C4" s="475" t="s">
        <v>141</v>
      </c>
      <c r="D4" s="477"/>
      <c r="E4" s="475" t="s">
        <v>140</v>
      </c>
      <c r="F4" s="477"/>
      <c r="G4" s="475" t="s">
        <v>139</v>
      </c>
      <c r="H4" s="477"/>
      <c r="I4" s="475" t="s">
        <v>138</v>
      </c>
      <c r="J4" s="477"/>
      <c r="K4" s="475" t="s">
        <v>137</v>
      </c>
      <c r="L4" s="477"/>
      <c r="M4" s="475" t="s">
        <v>213</v>
      </c>
      <c r="N4" s="477"/>
      <c r="O4" s="103" t="s">
        <v>208</v>
      </c>
      <c r="P4" s="164"/>
    </row>
    <row r="5" spans="1:16" ht="12.75">
      <c r="A5" s="149" t="s">
        <v>6</v>
      </c>
      <c r="B5" s="216"/>
      <c r="C5" s="106" t="s">
        <v>52</v>
      </c>
      <c r="D5" s="106" t="s">
        <v>58</v>
      </c>
      <c r="E5" s="106" t="s">
        <v>52</v>
      </c>
      <c r="F5" s="106" t="s">
        <v>58</v>
      </c>
      <c r="G5" s="106" t="s">
        <v>52</v>
      </c>
      <c r="H5" s="106" t="s">
        <v>58</v>
      </c>
      <c r="I5" s="106" t="s">
        <v>52</v>
      </c>
      <c r="J5" s="106" t="s">
        <v>58</v>
      </c>
      <c r="K5" s="106" t="s">
        <v>52</v>
      </c>
      <c r="L5" s="106" t="s">
        <v>58</v>
      </c>
      <c r="M5" s="106" t="s">
        <v>52</v>
      </c>
      <c r="N5" s="106" t="s">
        <v>58</v>
      </c>
      <c r="O5" s="106" t="s">
        <v>52</v>
      </c>
      <c r="P5" s="106" t="s">
        <v>58</v>
      </c>
    </row>
    <row r="6" spans="1:20" ht="12.75">
      <c r="A6" s="44">
        <v>1</v>
      </c>
      <c r="B6" s="47" t="s">
        <v>7</v>
      </c>
      <c r="C6" s="47">
        <v>1072</v>
      </c>
      <c r="D6" s="47">
        <v>1360</v>
      </c>
      <c r="E6" s="47">
        <v>340</v>
      </c>
      <c r="F6" s="47">
        <v>496</v>
      </c>
      <c r="G6" s="47">
        <v>94</v>
      </c>
      <c r="H6" s="47">
        <v>94</v>
      </c>
      <c r="I6" s="47">
        <v>0</v>
      </c>
      <c r="J6" s="47">
        <v>0</v>
      </c>
      <c r="K6" s="47">
        <v>12</v>
      </c>
      <c r="L6" s="47">
        <v>18</v>
      </c>
      <c r="M6" s="47">
        <v>37</v>
      </c>
      <c r="N6" s="47">
        <v>80</v>
      </c>
      <c r="O6" s="47">
        <f aca="true" t="shared" si="0" ref="O6:O25">C6+E6+G6+I6+K6+M6</f>
        <v>1555</v>
      </c>
      <c r="P6" s="47">
        <f aca="true" t="shared" si="1" ref="P6:P25">D6+F6+H6+J6+L6+N6</f>
        <v>2048</v>
      </c>
      <c r="Q6" s="16">
        <v>130</v>
      </c>
      <c r="R6" s="13">
        <v>11.01</v>
      </c>
      <c r="S6" s="13"/>
      <c r="T6" s="13"/>
    </row>
    <row r="7" spans="1:20" ht="12.75">
      <c r="A7" s="44">
        <v>2</v>
      </c>
      <c r="B7" s="47" t="s">
        <v>8</v>
      </c>
      <c r="C7" s="47">
        <v>4</v>
      </c>
      <c r="D7" s="47">
        <v>2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si="0"/>
        <v>4</v>
      </c>
      <c r="P7" s="47">
        <f t="shared" si="1"/>
        <v>2</v>
      </c>
      <c r="Q7" s="16">
        <v>0</v>
      </c>
      <c r="R7" s="13">
        <v>0</v>
      </c>
      <c r="S7" s="13"/>
      <c r="T7" s="13"/>
    </row>
    <row r="8" spans="1:20" ht="12.75">
      <c r="A8" s="44">
        <v>3</v>
      </c>
      <c r="B8" s="47" t="s">
        <v>9</v>
      </c>
      <c r="C8" s="47">
        <v>196</v>
      </c>
      <c r="D8" s="47">
        <v>225</v>
      </c>
      <c r="E8" s="47">
        <v>64</v>
      </c>
      <c r="F8" s="47">
        <v>139</v>
      </c>
      <c r="G8" s="47">
        <v>126</v>
      </c>
      <c r="H8" s="47">
        <v>243</v>
      </c>
      <c r="I8" s="47">
        <v>2</v>
      </c>
      <c r="J8" s="47">
        <v>9</v>
      </c>
      <c r="K8" s="47">
        <v>0</v>
      </c>
      <c r="L8" s="47">
        <v>0</v>
      </c>
      <c r="M8" s="47">
        <v>226</v>
      </c>
      <c r="N8" s="47">
        <v>585</v>
      </c>
      <c r="O8" s="47">
        <f t="shared" si="0"/>
        <v>614</v>
      </c>
      <c r="P8" s="47">
        <f t="shared" si="1"/>
        <v>1201</v>
      </c>
      <c r="Q8" s="16">
        <v>173</v>
      </c>
      <c r="R8" s="13">
        <v>278.5</v>
      </c>
      <c r="S8" s="13"/>
      <c r="T8" s="13"/>
    </row>
    <row r="9" spans="1:20" ht="12.75">
      <c r="A9" s="44">
        <v>4</v>
      </c>
      <c r="B9" s="47" t="s">
        <v>10</v>
      </c>
      <c r="C9" s="47">
        <v>245</v>
      </c>
      <c r="D9" s="47">
        <v>371</v>
      </c>
      <c r="E9" s="47">
        <v>38</v>
      </c>
      <c r="F9" s="47">
        <v>119</v>
      </c>
      <c r="G9" s="47">
        <v>18</v>
      </c>
      <c r="H9" s="47">
        <v>29</v>
      </c>
      <c r="I9" s="47">
        <v>0</v>
      </c>
      <c r="J9" s="47">
        <v>0</v>
      </c>
      <c r="K9" s="47">
        <v>0</v>
      </c>
      <c r="L9" s="47">
        <v>0</v>
      </c>
      <c r="M9" s="47">
        <v>55</v>
      </c>
      <c r="N9" s="47">
        <v>145</v>
      </c>
      <c r="O9" s="47">
        <f t="shared" si="0"/>
        <v>356</v>
      </c>
      <c r="P9" s="47">
        <f t="shared" si="1"/>
        <v>664</v>
      </c>
      <c r="Q9" s="16">
        <v>359</v>
      </c>
      <c r="R9" s="13">
        <v>214</v>
      </c>
      <c r="S9" s="13"/>
      <c r="T9" s="13"/>
    </row>
    <row r="10" spans="1:20" ht="12.75">
      <c r="A10" s="44">
        <v>5</v>
      </c>
      <c r="B10" s="47" t="s">
        <v>11</v>
      </c>
      <c r="C10" s="47">
        <v>229</v>
      </c>
      <c r="D10" s="47">
        <v>119</v>
      </c>
      <c r="E10" s="47">
        <v>6</v>
      </c>
      <c r="F10" s="47">
        <v>26</v>
      </c>
      <c r="G10" s="47">
        <v>7</v>
      </c>
      <c r="H10" s="47">
        <v>9</v>
      </c>
      <c r="I10" s="47">
        <v>0</v>
      </c>
      <c r="J10" s="47">
        <v>0</v>
      </c>
      <c r="K10" s="47">
        <v>40</v>
      </c>
      <c r="L10" s="47">
        <v>42</v>
      </c>
      <c r="M10" s="47">
        <v>31</v>
      </c>
      <c r="N10" s="47">
        <v>35</v>
      </c>
      <c r="O10" s="47">
        <f t="shared" si="0"/>
        <v>313</v>
      </c>
      <c r="P10" s="47">
        <f t="shared" si="1"/>
        <v>231</v>
      </c>
      <c r="Q10" s="16">
        <v>65</v>
      </c>
      <c r="R10" s="13">
        <v>61.08</v>
      </c>
      <c r="S10" s="13"/>
      <c r="T10" s="13"/>
    </row>
    <row r="11" spans="1:20" ht="12.75">
      <c r="A11" s="44">
        <v>6</v>
      </c>
      <c r="B11" s="47" t="s">
        <v>12</v>
      </c>
      <c r="C11" s="47">
        <v>355</v>
      </c>
      <c r="D11" s="47">
        <v>99</v>
      </c>
      <c r="E11" s="47">
        <v>65</v>
      </c>
      <c r="F11" s="47">
        <v>265</v>
      </c>
      <c r="G11" s="47">
        <v>22</v>
      </c>
      <c r="H11" s="47">
        <v>17</v>
      </c>
      <c r="I11" s="47">
        <v>0</v>
      </c>
      <c r="J11" s="47">
        <v>0</v>
      </c>
      <c r="K11" s="47">
        <v>7</v>
      </c>
      <c r="L11" s="47">
        <v>3</v>
      </c>
      <c r="M11" s="47">
        <v>0</v>
      </c>
      <c r="N11" s="47">
        <v>0</v>
      </c>
      <c r="O11" s="47">
        <f t="shared" si="0"/>
        <v>449</v>
      </c>
      <c r="P11" s="47">
        <f t="shared" si="1"/>
        <v>384</v>
      </c>
      <c r="Q11" s="16">
        <v>0</v>
      </c>
      <c r="R11" s="13">
        <v>0</v>
      </c>
      <c r="S11" s="13"/>
      <c r="T11" s="13"/>
    </row>
    <row r="12" spans="1:20" ht="12.75">
      <c r="A12" s="44">
        <v>7</v>
      </c>
      <c r="B12" s="47" t="s">
        <v>13</v>
      </c>
      <c r="C12" s="47">
        <v>1105</v>
      </c>
      <c r="D12" s="47">
        <v>987</v>
      </c>
      <c r="E12" s="47">
        <v>274</v>
      </c>
      <c r="F12" s="47">
        <v>320</v>
      </c>
      <c r="G12" s="47">
        <v>94</v>
      </c>
      <c r="H12" s="47">
        <v>152</v>
      </c>
      <c r="I12" s="47">
        <v>0</v>
      </c>
      <c r="J12" s="47">
        <v>0</v>
      </c>
      <c r="K12" s="47">
        <v>57</v>
      </c>
      <c r="L12" s="47">
        <v>24</v>
      </c>
      <c r="M12" s="47">
        <v>735</v>
      </c>
      <c r="N12" s="47">
        <v>1057</v>
      </c>
      <c r="O12" s="47">
        <f>C12+E12+G12+I12+K12+M12</f>
        <v>2265</v>
      </c>
      <c r="P12" s="47">
        <f t="shared" si="1"/>
        <v>2540</v>
      </c>
      <c r="Q12" s="16"/>
      <c r="R12" s="13"/>
      <c r="S12" s="13"/>
      <c r="T12" s="13"/>
    </row>
    <row r="13" spans="1:20" ht="12.75">
      <c r="A13" s="44">
        <v>8</v>
      </c>
      <c r="B13" s="47" t="s">
        <v>154</v>
      </c>
      <c r="C13" s="47">
        <v>15</v>
      </c>
      <c r="D13" s="47">
        <v>13</v>
      </c>
      <c r="E13" s="47">
        <v>7</v>
      </c>
      <c r="F13" s="47">
        <v>13</v>
      </c>
      <c r="G13" s="47">
        <v>6</v>
      </c>
      <c r="H13" s="47">
        <v>2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0"/>
        <v>28</v>
      </c>
      <c r="P13" s="47">
        <f t="shared" si="1"/>
        <v>28</v>
      </c>
      <c r="Q13" s="16"/>
      <c r="R13" s="13"/>
      <c r="S13" s="13"/>
      <c r="T13" s="13"/>
    </row>
    <row r="14" spans="1:20" ht="12.75">
      <c r="A14" s="44">
        <v>9</v>
      </c>
      <c r="B14" s="47" t="s">
        <v>14</v>
      </c>
      <c r="C14" s="47">
        <v>200</v>
      </c>
      <c r="D14" s="47">
        <v>127</v>
      </c>
      <c r="E14" s="47">
        <v>30</v>
      </c>
      <c r="F14" s="47">
        <v>192</v>
      </c>
      <c r="G14" s="47">
        <v>14</v>
      </c>
      <c r="H14" s="47">
        <v>13</v>
      </c>
      <c r="I14" s="47">
        <v>0</v>
      </c>
      <c r="J14" s="47">
        <v>0</v>
      </c>
      <c r="K14" s="47">
        <v>0</v>
      </c>
      <c r="L14" s="47">
        <v>0</v>
      </c>
      <c r="M14" s="47">
        <v>123</v>
      </c>
      <c r="N14" s="47">
        <v>135</v>
      </c>
      <c r="O14" s="47">
        <f t="shared" si="0"/>
        <v>367</v>
      </c>
      <c r="P14" s="47">
        <f t="shared" si="1"/>
        <v>467</v>
      </c>
      <c r="Q14" s="16"/>
      <c r="R14" s="13"/>
      <c r="S14" s="13"/>
      <c r="T14" s="13"/>
    </row>
    <row r="15" spans="1:20" ht="12.75">
      <c r="A15" s="44">
        <v>10</v>
      </c>
      <c r="B15" s="47" t="s">
        <v>218</v>
      </c>
      <c r="C15" s="47">
        <v>7</v>
      </c>
      <c r="D15" s="47">
        <v>36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13</v>
      </c>
      <c r="N15" s="47">
        <v>55</v>
      </c>
      <c r="O15" s="47">
        <f>C15+E15+G15+I15+K15+M15</f>
        <v>20</v>
      </c>
      <c r="P15" s="47">
        <f>D15+F15+H15+J15+L15+N15</f>
        <v>91</v>
      </c>
      <c r="Q15" s="16"/>
      <c r="R15" s="13"/>
      <c r="S15" s="13"/>
      <c r="T15" s="13"/>
    </row>
    <row r="16" spans="1:20" ht="12.75">
      <c r="A16" s="44">
        <v>11</v>
      </c>
      <c r="B16" s="47" t="s">
        <v>15</v>
      </c>
      <c r="C16" s="47">
        <v>2</v>
      </c>
      <c r="D16" s="47">
        <v>8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3</v>
      </c>
      <c r="N16" s="47">
        <v>16</v>
      </c>
      <c r="O16" s="47">
        <f t="shared" si="0"/>
        <v>5</v>
      </c>
      <c r="P16" s="47">
        <f t="shared" si="1"/>
        <v>24</v>
      </c>
      <c r="Q16" s="16"/>
      <c r="R16" s="13"/>
      <c r="S16" s="13"/>
      <c r="T16" s="13"/>
    </row>
    <row r="17" spans="1:20" ht="12.75">
      <c r="A17" s="44">
        <v>12</v>
      </c>
      <c r="B17" s="47" t="s">
        <v>16</v>
      </c>
      <c r="C17" s="47">
        <v>28</v>
      </c>
      <c r="D17" s="47">
        <v>31</v>
      </c>
      <c r="E17" s="47">
        <v>3</v>
      </c>
      <c r="F17" s="47">
        <v>25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30</v>
      </c>
      <c r="N17" s="47">
        <v>78</v>
      </c>
      <c r="O17" s="47">
        <f t="shared" si="0"/>
        <v>61</v>
      </c>
      <c r="P17" s="47">
        <f t="shared" si="1"/>
        <v>134</v>
      </c>
      <c r="Q17" s="16">
        <v>17</v>
      </c>
      <c r="R17" s="13">
        <v>33.56</v>
      </c>
      <c r="S17" s="13"/>
      <c r="T17" s="13"/>
    </row>
    <row r="18" spans="1:20" ht="12.75">
      <c r="A18" s="44">
        <v>13</v>
      </c>
      <c r="B18" s="47" t="s">
        <v>17</v>
      </c>
      <c r="C18" s="47">
        <v>132</v>
      </c>
      <c r="D18" s="47">
        <v>275</v>
      </c>
      <c r="E18" s="47">
        <v>35</v>
      </c>
      <c r="F18" s="47">
        <v>116</v>
      </c>
      <c r="G18" s="47">
        <v>11</v>
      </c>
      <c r="H18" s="47">
        <v>22</v>
      </c>
      <c r="I18" s="47">
        <v>0</v>
      </c>
      <c r="J18" s="47">
        <v>0</v>
      </c>
      <c r="K18" s="47">
        <v>0</v>
      </c>
      <c r="L18" s="47">
        <v>0</v>
      </c>
      <c r="M18" s="47">
        <v>73</v>
      </c>
      <c r="N18" s="47">
        <v>327</v>
      </c>
      <c r="O18" s="47">
        <f t="shared" si="0"/>
        <v>251</v>
      </c>
      <c r="P18" s="47">
        <f t="shared" si="1"/>
        <v>740</v>
      </c>
      <c r="Q18" s="16"/>
      <c r="R18" s="13"/>
      <c r="S18" s="13"/>
      <c r="T18" s="13"/>
    </row>
    <row r="19" spans="1:20" ht="12.75">
      <c r="A19" s="44">
        <v>14</v>
      </c>
      <c r="B19" s="47" t="s">
        <v>155</v>
      </c>
      <c r="C19" s="47">
        <v>35</v>
      </c>
      <c r="D19" s="47">
        <v>35</v>
      </c>
      <c r="E19" s="47">
        <v>59</v>
      </c>
      <c r="F19" s="47">
        <v>165</v>
      </c>
      <c r="G19" s="47">
        <v>6</v>
      </c>
      <c r="H19" s="47">
        <v>8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0"/>
        <v>100</v>
      </c>
      <c r="P19" s="47">
        <f t="shared" si="1"/>
        <v>208</v>
      </c>
      <c r="Q19" s="16"/>
      <c r="R19" s="13"/>
      <c r="S19" s="13"/>
      <c r="T19" s="13"/>
    </row>
    <row r="20" spans="1:20" ht="12.75">
      <c r="A20" s="44">
        <v>15</v>
      </c>
      <c r="B20" s="47" t="s">
        <v>72</v>
      </c>
      <c r="C20" s="47">
        <v>261</v>
      </c>
      <c r="D20" s="47">
        <v>532</v>
      </c>
      <c r="E20" s="47">
        <v>63</v>
      </c>
      <c r="F20" s="47">
        <v>516</v>
      </c>
      <c r="G20" s="47">
        <v>12</v>
      </c>
      <c r="H20" s="47">
        <v>26</v>
      </c>
      <c r="I20" s="47">
        <v>0</v>
      </c>
      <c r="J20" s="47">
        <v>0</v>
      </c>
      <c r="K20" s="47">
        <v>0</v>
      </c>
      <c r="L20" s="47">
        <v>0</v>
      </c>
      <c r="M20" s="47">
        <v>375</v>
      </c>
      <c r="N20" s="47">
        <v>911</v>
      </c>
      <c r="O20" s="47">
        <f t="shared" si="0"/>
        <v>711</v>
      </c>
      <c r="P20" s="47">
        <f t="shared" si="1"/>
        <v>1985</v>
      </c>
      <c r="Q20" s="16">
        <v>28</v>
      </c>
      <c r="R20" s="13">
        <v>21.75</v>
      </c>
      <c r="S20" s="13"/>
      <c r="T20" s="13"/>
    </row>
    <row r="21" spans="1:20" ht="12.75">
      <c r="A21" s="44">
        <v>16</v>
      </c>
      <c r="B21" s="47" t="s">
        <v>99</v>
      </c>
      <c r="C21" s="47">
        <v>239</v>
      </c>
      <c r="D21" s="47">
        <v>238</v>
      </c>
      <c r="E21" s="47">
        <v>29</v>
      </c>
      <c r="F21" s="47">
        <v>24</v>
      </c>
      <c r="G21" s="47">
        <v>4</v>
      </c>
      <c r="H21" s="47">
        <v>2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0"/>
        <v>272</v>
      </c>
      <c r="P21" s="47">
        <f t="shared" si="1"/>
        <v>264</v>
      </c>
      <c r="Q21" s="16">
        <v>0</v>
      </c>
      <c r="R21" s="13">
        <v>0</v>
      </c>
      <c r="S21" s="13"/>
      <c r="T21" s="13"/>
    </row>
    <row r="22" spans="1:20" ht="12.75">
      <c r="A22" s="44">
        <v>17</v>
      </c>
      <c r="B22" s="47" t="s">
        <v>20</v>
      </c>
      <c r="C22" s="47">
        <v>150</v>
      </c>
      <c r="D22" s="47">
        <v>162</v>
      </c>
      <c r="E22" s="47">
        <v>28</v>
      </c>
      <c r="F22" s="47">
        <v>17</v>
      </c>
      <c r="G22" s="47">
        <v>38</v>
      </c>
      <c r="H22" s="47">
        <v>19</v>
      </c>
      <c r="I22" s="47">
        <v>0</v>
      </c>
      <c r="J22" s="47">
        <v>0</v>
      </c>
      <c r="K22" s="47">
        <v>0</v>
      </c>
      <c r="L22" s="47">
        <v>0</v>
      </c>
      <c r="M22" s="47">
        <v>172</v>
      </c>
      <c r="N22" s="47">
        <v>182</v>
      </c>
      <c r="O22" s="47">
        <f t="shared" si="0"/>
        <v>388</v>
      </c>
      <c r="P22" s="47">
        <f t="shared" si="1"/>
        <v>380</v>
      </c>
      <c r="Q22" s="16">
        <v>6</v>
      </c>
      <c r="R22" s="13">
        <v>3.89</v>
      </c>
      <c r="S22" s="13"/>
      <c r="T22" s="13"/>
    </row>
    <row r="23" spans="1:20" ht="12.75">
      <c r="A23" s="44">
        <v>18</v>
      </c>
      <c r="B23" s="47" t="s">
        <v>21</v>
      </c>
      <c r="C23" s="47">
        <v>329</v>
      </c>
      <c r="D23" s="47">
        <v>198</v>
      </c>
      <c r="E23" s="47">
        <v>106</v>
      </c>
      <c r="F23" s="47">
        <v>97</v>
      </c>
      <c r="G23" s="47">
        <v>109</v>
      </c>
      <c r="H23" s="47">
        <v>83</v>
      </c>
      <c r="I23" s="47">
        <v>0</v>
      </c>
      <c r="J23" s="47">
        <v>0</v>
      </c>
      <c r="K23" s="47">
        <v>23</v>
      </c>
      <c r="L23" s="47">
        <v>29</v>
      </c>
      <c r="M23" s="47">
        <v>77</v>
      </c>
      <c r="N23" s="47">
        <v>72</v>
      </c>
      <c r="O23" s="47">
        <f t="shared" si="0"/>
        <v>644</v>
      </c>
      <c r="P23" s="47">
        <f t="shared" si="1"/>
        <v>479</v>
      </c>
      <c r="Q23" s="16">
        <v>60</v>
      </c>
      <c r="R23" s="13">
        <v>106.85</v>
      </c>
      <c r="S23" s="13"/>
      <c r="T23" s="13"/>
    </row>
    <row r="24" spans="1:20" ht="12.75">
      <c r="A24" s="44">
        <v>19</v>
      </c>
      <c r="B24" s="47" t="s">
        <v>19</v>
      </c>
      <c r="C24" s="47">
        <v>6</v>
      </c>
      <c r="D24" s="47">
        <v>5</v>
      </c>
      <c r="E24" s="47">
        <v>0</v>
      </c>
      <c r="F24" s="47">
        <v>0</v>
      </c>
      <c r="G24" s="47">
        <v>4</v>
      </c>
      <c r="H24" s="47">
        <v>7</v>
      </c>
      <c r="I24" s="47">
        <v>0</v>
      </c>
      <c r="J24" s="47">
        <v>0</v>
      </c>
      <c r="K24" s="47">
        <v>0</v>
      </c>
      <c r="L24" s="47">
        <v>0</v>
      </c>
      <c r="M24" s="47">
        <v>6</v>
      </c>
      <c r="N24" s="47">
        <v>30</v>
      </c>
      <c r="O24" s="47">
        <f t="shared" si="0"/>
        <v>16</v>
      </c>
      <c r="P24" s="47">
        <f t="shared" si="1"/>
        <v>42</v>
      </c>
      <c r="Q24" s="16">
        <v>2</v>
      </c>
      <c r="R24" s="13">
        <v>2.63</v>
      </c>
      <c r="S24" s="13"/>
      <c r="T24" s="13"/>
    </row>
    <row r="25" spans="1:20" ht="12.75">
      <c r="A25" s="44">
        <v>20</v>
      </c>
      <c r="B25" s="47" t="s">
        <v>118</v>
      </c>
      <c r="C25" s="47">
        <v>31</v>
      </c>
      <c r="D25" s="47">
        <v>83</v>
      </c>
      <c r="E25" s="47">
        <v>2</v>
      </c>
      <c r="F25" s="47">
        <v>21</v>
      </c>
      <c r="G25" s="47">
        <v>6</v>
      </c>
      <c r="H25" s="47">
        <v>29</v>
      </c>
      <c r="I25" s="47">
        <v>0</v>
      </c>
      <c r="J25" s="47">
        <v>0</v>
      </c>
      <c r="K25" s="47">
        <v>0</v>
      </c>
      <c r="L25" s="47">
        <v>0</v>
      </c>
      <c r="M25" s="47">
        <v>33</v>
      </c>
      <c r="N25" s="47">
        <v>86</v>
      </c>
      <c r="O25" s="47">
        <f t="shared" si="0"/>
        <v>72</v>
      </c>
      <c r="P25" s="47">
        <f t="shared" si="1"/>
        <v>219</v>
      </c>
      <c r="Q25" s="16">
        <v>731</v>
      </c>
      <c r="R25" s="13">
        <v>500.22</v>
      </c>
      <c r="S25" s="13"/>
      <c r="T25" s="13"/>
    </row>
    <row r="26" spans="1:20" s="178" customFormat="1" ht="14.25">
      <c r="A26" s="151"/>
      <c r="B26" s="126" t="s">
        <v>210</v>
      </c>
      <c r="C26" s="126">
        <f aca="true" t="shared" si="2" ref="C26:L26">SUM(C6:C25)</f>
        <v>4641</v>
      </c>
      <c r="D26" s="126">
        <f t="shared" si="2"/>
        <v>4906</v>
      </c>
      <c r="E26" s="126">
        <f t="shared" si="2"/>
        <v>1149</v>
      </c>
      <c r="F26" s="126">
        <f t="shared" si="2"/>
        <v>2551</v>
      </c>
      <c r="G26" s="126">
        <f t="shared" si="2"/>
        <v>571</v>
      </c>
      <c r="H26" s="126">
        <f t="shared" si="2"/>
        <v>755</v>
      </c>
      <c r="I26" s="126">
        <f t="shared" si="2"/>
        <v>2</v>
      </c>
      <c r="J26" s="126">
        <f t="shared" si="2"/>
        <v>9</v>
      </c>
      <c r="K26" s="126">
        <f t="shared" si="2"/>
        <v>139</v>
      </c>
      <c r="L26" s="126">
        <f t="shared" si="2"/>
        <v>116</v>
      </c>
      <c r="M26" s="126">
        <f>SUM(M6:M25)</f>
        <v>1989</v>
      </c>
      <c r="N26" s="126">
        <f>SUM(N6:N25)</f>
        <v>3794</v>
      </c>
      <c r="O26" s="126">
        <f aca="true" t="shared" si="3" ref="O26:O33">C26+E26+G26+I26+K26+M26</f>
        <v>8491</v>
      </c>
      <c r="P26" s="126">
        <f aca="true" t="shared" si="4" ref="P26:P33">D26+F26+H26+J26+L26+N26</f>
        <v>12131</v>
      </c>
      <c r="Q26" s="158"/>
      <c r="R26" s="157"/>
      <c r="S26" s="157"/>
      <c r="T26" s="157"/>
    </row>
    <row r="27" spans="1:20" ht="12.75">
      <c r="A27" s="44">
        <v>21</v>
      </c>
      <c r="B27" s="47" t="s">
        <v>23</v>
      </c>
      <c r="C27" s="47">
        <v>9</v>
      </c>
      <c r="D27" s="47">
        <v>31</v>
      </c>
      <c r="E27" s="47">
        <v>5</v>
      </c>
      <c r="F27" s="47">
        <v>11</v>
      </c>
      <c r="G27" s="47">
        <v>3</v>
      </c>
      <c r="H27" s="47">
        <v>5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3"/>
        <v>17</v>
      </c>
      <c r="P27" s="47">
        <f t="shared" si="4"/>
        <v>47</v>
      </c>
      <c r="Q27" s="16">
        <v>0</v>
      </c>
      <c r="R27" s="13">
        <v>0</v>
      </c>
      <c r="S27" s="13"/>
      <c r="T27" s="13"/>
    </row>
    <row r="28" spans="1:20" ht="12.75">
      <c r="A28" s="44">
        <v>22</v>
      </c>
      <c r="B28" s="47" t="s">
        <v>245</v>
      </c>
      <c r="C28" s="47">
        <v>1</v>
      </c>
      <c r="D28" s="47">
        <v>1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1</v>
      </c>
      <c r="N28" s="47">
        <v>4</v>
      </c>
      <c r="O28" s="47">
        <f t="shared" si="3"/>
        <v>2</v>
      </c>
      <c r="P28" s="47">
        <f t="shared" si="4"/>
        <v>5</v>
      </c>
      <c r="Q28" s="16">
        <v>2</v>
      </c>
      <c r="R28" s="13">
        <v>2.87</v>
      </c>
      <c r="S28" s="13"/>
      <c r="T28" s="13"/>
    </row>
    <row r="29" spans="1:20" ht="12.75">
      <c r="A29" s="44">
        <v>23</v>
      </c>
      <c r="B29" s="47" t="s">
        <v>160</v>
      </c>
      <c r="C29" s="47">
        <v>9</v>
      </c>
      <c r="D29" s="47">
        <v>28</v>
      </c>
      <c r="E29" s="47">
        <v>3</v>
      </c>
      <c r="F29" s="47">
        <v>10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3"/>
        <v>12</v>
      </c>
      <c r="P29" s="47">
        <f t="shared" si="4"/>
        <v>38</v>
      </c>
      <c r="Q29" s="16"/>
      <c r="R29" s="13"/>
      <c r="S29" s="13"/>
      <c r="T29" s="13"/>
    </row>
    <row r="30" spans="1:20" ht="12.75">
      <c r="A30" s="44">
        <v>24</v>
      </c>
      <c r="B30" s="47" t="s">
        <v>22</v>
      </c>
      <c r="C30" s="47">
        <v>2</v>
      </c>
      <c r="D30" s="47">
        <v>6</v>
      </c>
      <c r="E30" s="47">
        <v>0</v>
      </c>
      <c r="F30" s="47">
        <v>0</v>
      </c>
      <c r="G30" s="47">
        <v>11</v>
      </c>
      <c r="H30" s="47">
        <v>25</v>
      </c>
      <c r="I30" s="47">
        <v>0</v>
      </c>
      <c r="J30" s="47">
        <v>0</v>
      </c>
      <c r="K30" s="47">
        <v>0</v>
      </c>
      <c r="L30" s="47">
        <v>0</v>
      </c>
      <c r="M30" s="47">
        <v>3</v>
      </c>
      <c r="N30" s="47">
        <v>28</v>
      </c>
      <c r="O30" s="47">
        <f t="shared" si="3"/>
        <v>16</v>
      </c>
      <c r="P30" s="47">
        <f t="shared" si="4"/>
        <v>59</v>
      </c>
      <c r="Q30" s="16">
        <v>0</v>
      </c>
      <c r="R30" s="13">
        <v>0</v>
      </c>
      <c r="S30" s="13"/>
      <c r="T30" s="13"/>
    </row>
    <row r="31" spans="1:20" ht="12.75">
      <c r="A31" s="44">
        <v>25</v>
      </c>
      <c r="B31" s="47" t="s">
        <v>133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18</v>
      </c>
      <c r="N31" s="47">
        <v>123</v>
      </c>
      <c r="O31" s="47">
        <f t="shared" si="3"/>
        <v>18</v>
      </c>
      <c r="P31" s="47">
        <f t="shared" si="4"/>
        <v>123</v>
      </c>
      <c r="Q31" s="16">
        <v>0</v>
      </c>
      <c r="R31" s="13">
        <v>0</v>
      </c>
      <c r="S31" s="13"/>
      <c r="T31" s="13"/>
    </row>
    <row r="32" spans="1:20" ht="12.75">
      <c r="A32" s="44">
        <v>26</v>
      </c>
      <c r="B32" s="47" t="s">
        <v>18</v>
      </c>
      <c r="C32" s="47">
        <v>1075</v>
      </c>
      <c r="D32" s="47">
        <v>3008</v>
      </c>
      <c r="E32" s="47">
        <v>197</v>
      </c>
      <c r="F32" s="47">
        <v>386</v>
      </c>
      <c r="G32" s="47">
        <v>129</v>
      </c>
      <c r="H32" s="47">
        <v>457</v>
      </c>
      <c r="I32" s="47">
        <v>1</v>
      </c>
      <c r="J32" s="47">
        <v>4</v>
      </c>
      <c r="K32" s="47">
        <v>101</v>
      </c>
      <c r="L32" s="47">
        <v>151</v>
      </c>
      <c r="M32" s="47">
        <v>98</v>
      </c>
      <c r="N32" s="47">
        <v>515</v>
      </c>
      <c r="O32" s="47">
        <f t="shared" si="3"/>
        <v>1601</v>
      </c>
      <c r="P32" s="47">
        <f t="shared" si="4"/>
        <v>4521</v>
      </c>
      <c r="Q32" s="16">
        <v>516</v>
      </c>
      <c r="R32" s="13">
        <v>2015</v>
      </c>
      <c r="S32" s="13"/>
      <c r="T32" s="13"/>
    </row>
    <row r="33" spans="1:20" s="178" customFormat="1" ht="14.25">
      <c r="A33" s="151"/>
      <c r="B33" s="126" t="s">
        <v>212</v>
      </c>
      <c r="C33" s="126">
        <f aca="true" t="shared" si="5" ref="C33:N33">SUM(C27:C32)</f>
        <v>1096</v>
      </c>
      <c r="D33" s="126">
        <f t="shared" si="5"/>
        <v>3074</v>
      </c>
      <c r="E33" s="126">
        <f t="shared" si="5"/>
        <v>205</v>
      </c>
      <c r="F33" s="126">
        <f t="shared" si="5"/>
        <v>407</v>
      </c>
      <c r="G33" s="126">
        <f t="shared" si="5"/>
        <v>143</v>
      </c>
      <c r="H33" s="126">
        <f t="shared" si="5"/>
        <v>487</v>
      </c>
      <c r="I33" s="126">
        <f t="shared" si="5"/>
        <v>1</v>
      </c>
      <c r="J33" s="126">
        <f t="shared" si="5"/>
        <v>4</v>
      </c>
      <c r="K33" s="126">
        <f t="shared" si="5"/>
        <v>101</v>
      </c>
      <c r="L33" s="126">
        <f t="shared" si="5"/>
        <v>151</v>
      </c>
      <c r="M33" s="126">
        <f t="shared" si="5"/>
        <v>120</v>
      </c>
      <c r="N33" s="126">
        <f t="shared" si="5"/>
        <v>670</v>
      </c>
      <c r="O33" s="126">
        <f t="shared" si="3"/>
        <v>1666</v>
      </c>
      <c r="P33" s="126">
        <f t="shared" si="4"/>
        <v>4793</v>
      </c>
      <c r="Q33" s="158"/>
      <c r="R33" s="157"/>
      <c r="S33" s="157"/>
      <c r="T33" s="157"/>
    </row>
    <row r="34" spans="1:20" ht="12.75">
      <c r="A34" s="44">
        <v>27</v>
      </c>
      <c r="B34" s="47" t="s">
        <v>214</v>
      </c>
      <c r="C34" s="47">
        <v>621</v>
      </c>
      <c r="D34" s="47">
        <v>1315</v>
      </c>
      <c r="E34" s="47">
        <v>50</v>
      </c>
      <c r="F34" s="47">
        <v>315</v>
      </c>
      <c r="G34" s="47">
        <v>13</v>
      </c>
      <c r="H34" s="47">
        <v>36</v>
      </c>
      <c r="I34" s="47">
        <v>0</v>
      </c>
      <c r="J34" s="47">
        <v>0</v>
      </c>
      <c r="K34" s="47">
        <v>1</v>
      </c>
      <c r="L34" s="47">
        <v>15</v>
      </c>
      <c r="M34" s="47">
        <v>0</v>
      </c>
      <c r="N34" s="47">
        <v>0</v>
      </c>
      <c r="O34" s="47">
        <f aca="true" t="shared" si="6" ref="O34:O44">C34+E34+G34+I34+K34+M34</f>
        <v>685</v>
      </c>
      <c r="P34" s="47">
        <f aca="true" t="shared" si="7" ref="P34:P44">D34+F34+H34+J34+L34+N34</f>
        <v>1681</v>
      </c>
      <c r="Q34" s="16">
        <v>0</v>
      </c>
      <c r="R34" s="13">
        <v>0</v>
      </c>
      <c r="S34" s="13"/>
      <c r="T34" s="13"/>
    </row>
    <row r="35" spans="1:20" ht="12.75">
      <c r="A35" s="44">
        <v>28</v>
      </c>
      <c r="B35" s="47" t="s">
        <v>205</v>
      </c>
      <c r="C35" s="47">
        <v>60</v>
      </c>
      <c r="D35" s="47">
        <v>379</v>
      </c>
      <c r="E35" s="47">
        <v>64</v>
      </c>
      <c r="F35" s="47">
        <v>735</v>
      </c>
      <c r="G35" s="47">
        <v>5</v>
      </c>
      <c r="H35" s="47">
        <v>16</v>
      </c>
      <c r="I35" s="47">
        <v>0</v>
      </c>
      <c r="J35" s="47">
        <v>0</v>
      </c>
      <c r="K35" s="47">
        <v>2</v>
      </c>
      <c r="L35" s="47">
        <v>4</v>
      </c>
      <c r="M35" s="47">
        <v>0</v>
      </c>
      <c r="N35" s="47">
        <v>0</v>
      </c>
      <c r="O35" s="47">
        <f t="shared" si="6"/>
        <v>131</v>
      </c>
      <c r="P35" s="47">
        <f t="shared" si="7"/>
        <v>1134</v>
      </c>
      <c r="Q35" s="16">
        <v>0</v>
      </c>
      <c r="R35" s="13">
        <v>0</v>
      </c>
      <c r="S35" s="13"/>
      <c r="T35" s="13"/>
    </row>
    <row r="36" spans="1:20" ht="12.75">
      <c r="A36" s="44">
        <v>29</v>
      </c>
      <c r="B36" s="47" t="s">
        <v>206</v>
      </c>
      <c r="C36" s="47">
        <v>21</v>
      </c>
      <c r="D36" s="47">
        <v>69</v>
      </c>
      <c r="E36" s="47">
        <v>41</v>
      </c>
      <c r="F36" s="47">
        <v>404</v>
      </c>
      <c r="G36" s="47">
        <v>16</v>
      </c>
      <c r="H36" s="47">
        <v>37</v>
      </c>
      <c r="I36" s="47">
        <v>0</v>
      </c>
      <c r="J36" s="47">
        <v>0</v>
      </c>
      <c r="K36" s="47">
        <v>1</v>
      </c>
      <c r="L36" s="47">
        <v>1</v>
      </c>
      <c r="M36" s="47">
        <v>0</v>
      </c>
      <c r="N36" s="47">
        <v>0</v>
      </c>
      <c r="O36" s="47">
        <f t="shared" si="6"/>
        <v>79</v>
      </c>
      <c r="P36" s="47">
        <f t="shared" si="7"/>
        <v>511</v>
      </c>
      <c r="Q36" s="16"/>
      <c r="R36" s="13"/>
      <c r="S36" s="13"/>
      <c r="T36" s="13"/>
    </row>
    <row r="37" spans="1:20" ht="12.75">
      <c r="A37" s="44">
        <v>30</v>
      </c>
      <c r="B37" s="47" t="s">
        <v>207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6"/>
        <v>0</v>
      </c>
      <c r="P37" s="47">
        <f t="shared" si="7"/>
        <v>0</v>
      </c>
      <c r="Q37" s="16"/>
      <c r="R37" s="13"/>
      <c r="S37" s="13"/>
      <c r="T37" s="13"/>
    </row>
    <row r="38" spans="1:20" ht="12.75">
      <c r="A38" s="88">
        <v>31</v>
      </c>
      <c r="B38" s="89" t="s">
        <v>328</v>
      </c>
      <c r="C38" s="47">
        <v>1</v>
      </c>
      <c r="D38" s="47">
        <v>1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6"/>
        <v>1</v>
      </c>
      <c r="P38" s="47">
        <f t="shared" si="7"/>
        <v>1</v>
      </c>
      <c r="Q38" s="16"/>
      <c r="R38" s="13"/>
      <c r="S38" s="13"/>
      <c r="T38" s="13"/>
    </row>
    <row r="39" spans="1:20" ht="12.75">
      <c r="A39" s="44">
        <v>32</v>
      </c>
      <c r="B39" s="47" t="s">
        <v>224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6"/>
        <v>0</v>
      </c>
      <c r="P39" s="47">
        <f t="shared" si="7"/>
        <v>0</v>
      </c>
      <c r="Q39" s="16"/>
      <c r="R39" s="13"/>
      <c r="S39" s="13"/>
      <c r="T39" s="13"/>
    </row>
    <row r="40" spans="1:20" ht="12.75">
      <c r="A40" s="44">
        <v>33</v>
      </c>
      <c r="B40" s="47" t="s">
        <v>236</v>
      </c>
      <c r="C40" s="47">
        <v>5</v>
      </c>
      <c r="D40" s="47">
        <v>33</v>
      </c>
      <c r="E40" s="47">
        <v>2</v>
      </c>
      <c r="F40" s="47">
        <v>31</v>
      </c>
      <c r="G40" s="47">
        <v>14</v>
      </c>
      <c r="H40" s="47">
        <v>77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6"/>
        <v>21</v>
      </c>
      <c r="P40" s="47">
        <f t="shared" si="7"/>
        <v>141</v>
      </c>
      <c r="Q40" s="16">
        <v>62</v>
      </c>
      <c r="R40" s="13">
        <v>23.6</v>
      </c>
      <c r="S40" s="13"/>
      <c r="T40" s="13"/>
    </row>
    <row r="41" spans="1:20" ht="12.75">
      <c r="A41" s="44">
        <v>34</v>
      </c>
      <c r="B41" s="47" t="s">
        <v>24</v>
      </c>
      <c r="C41" s="47">
        <v>10</v>
      </c>
      <c r="D41" s="47">
        <v>39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2</v>
      </c>
      <c r="N41" s="47">
        <v>11</v>
      </c>
      <c r="O41" s="47">
        <f t="shared" si="6"/>
        <v>12</v>
      </c>
      <c r="P41" s="47">
        <f t="shared" si="7"/>
        <v>50</v>
      </c>
      <c r="Q41" s="16">
        <v>24</v>
      </c>
      <c r="R41" s="13">
        <v>45.65</v>
      </c>
      <c r="S41" s="13"/>
      <c r="T41" s="13"/>
    </row>
    <row r="42" spans="1:20" ht="12.75">
      <c r="A42" s="44">
        <v>35</v>
      </c>
      <c r="B42" s="47" t="s">
        <v>209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6"/>
        <v>0</v>
      </c>
      <c r="P42" s="47">
        <f t="shared" si="7"/>
        <v>0</v>
      </c>
      <c r="Q42" s="16">
        <v>0</v>
      </c>
      <c r="R42" s="13">
        <v>0</v>
      </c>
      <c r="S42" s="13"/>
      <c r="T42" s="13"/>
    </row>
    <row r="43" spans="1:20" ht="12.75">
      <c r="A43" s="44">
        <v>36</v>
      </c>
      <c r="B43" s="47" t="s">
        <v>329</v>
      </c>
      <c r="C43" s="47">
        <v>0</v>
      </c>
      <c r="D43" s="47">
        <v>0</v>
      </c>
      <c r="E43" s="47">
        <v>0</v>
      </c>
      <c r="F43" s="47">
        <v>0</v>
      </c>
      <c r="G43" s="47">
        <v>27</v>
      </c>
      <c r="H43" s="47">
        <v>281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6"/>
        <v>27</v>
      </c>
      <c r="P43" s="47">
        <f t="shared" si="7"/>
        <v>281</v>
      </c>
      <c r="Q43" s="16"/>
      <c r="R43" s="13"/>
      <c r="S43" s="13"/>
      <c r="T43" s="13"/>
    </row>
    <row r="44" spans="1:20" ht="12.75">
      <c r="A44" s="44">
        <v>37</v>
      </c>
      <c r="B44" s="47" t="s">
        <v>331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6"/>
        <v>0</v>
      </c>
      <c r="P44" s="47">
        <f t="shared" si="7"/>
        <v>0</v>
      </c>
      <c r="Q44" s="16"/>
      <c r="R44" s="13"/>
      <c r="S44" s="13"/>
      <c r="T44" s="13"/>
    </row>
    <row r="45" spans="1:20" s="178" customFormat="1" ht="14.25">
      <c r="A45" s="151"/>
      <c r="B45" s="126" t="s">
        <v>211</v>
      </c>
      <c r="C45" s="126">
        <f aca="true" t="shared" si="8" ref="C45:P45">SUM(C34:C44)</f>
        <v>718</v>
      </c>
      <c r="D45" s="126">
        <f t="shared" si="8"/>
        <v>1836</v>
      </c>
      <c r="E45" s="126">
        <f t="shared" si="8"/>
        <v>157</v>
      </c>
      <c r="F45" s="126">
        <f t="shared" si="8"/>
        <v>1485</v>
      </c>
      <c r="G45" s="126">
        <f t="shared" si="8"/>
        <v>75</v>
      </c>
      <c r="H45" s="126">
        <f t="shared" si="8"/>
        <v>447</v>
      </c>
      <c r="I45" s="126">
        <f t="shared" si="8"/>
        <v>0</v>
      </c>
      <c r="J45" s="126">
        <f t="shared" si="8"/>
        <v>0</v>
      </c>
      <c r="K45" s="126">
        <f t="shared" si="8"/>
        <v>4</v>
      </c>
      <c r="L45" s="126">
        <f t="shared" si="8"/>
        <v>20</v>
      </c>
      <c r="M45" s="126">
        <f t="shared" si="8"/>
        <v>2</v>
      </c>
      <c r="N45" s="126">
        <f t="shared" si="8"/>
        <v>11</v>
      </c>
      <c r="O45" s="126">
        <f t="shared" si="8"/>
        <v>956</v>
      </c>
      <c r="P45" s="126">
        <f t="shared" si="8"/>
        <v>3799</v>
      </c>
      <c r="Q45" s="158"/>
      <c r="R45" s="157"/>
      <c r="S45" s="157"/>
      <c r="T45" s="157"/>
    </row>
    <row r="46" spans="1:20" s="178" customFormat="1" ht="14.25">
      <c r="A46" s="151"/>
      <c r="B46" s="152" t="s">
        <v>117</v>
      </c>
      <c r="C46" s="126">
        <f aca="true" t="shared" si="9" ref="C46:N46">C26+C33+C45</f>
        <v>6455</v>
      </c>
      <c r="D46" s="126">
        <f t="shared" si="9"/>
        <v>9816</v>
      </c>
      <c r="E46" s="126">
        <f t="shared" si="9"/>
        <v>1511</v>
      </c>
      <c r="F46" s="126">
        <f t="shared" si="9"/>
        <v>4443</v>
      </c>
      <c r="G46" s="126">
        <f t="shared" si="9"/>
        <v>789</v>
      </c>
      <c r="H46" s="126">
        <f t="shared" si="9"/>
        <v>1689</v>
      </c>
      <c r="I46" s="126">
        <f t="shared" si="9"/>
        <v>3</v>
      </c>
      <c r="J46" s="126">
        <f t="shared" si="9"/>
        <v>13</v>
      </c>
      <c r="K46" s="126">
        <f t="shared" si="9"/>
        <v>244</v>
      </c>
      <c r="L46" s="126">
        <f t="shared" si="9"/>
        <v>287</v>
      </c>
      <c r="M46" s="126">
        <f t="shared" si="9"/>
        <v>2111</v>
      </c>
      <c r="N46" s="126">
        <f t="shared" si="9"/>
        <v>4475</v>
      </c>
      <c r="O46" s="126">
        <f>C46+E46+G46+I46+K46+M46</f>
        <v>11113</v>
      </c>
      <c r="P46" s="126">
        <f>D46+F46+H46+J46+L46+N46</f>
        <v>20723</v>
      </c>
      <c r="S46" s="157"/>
      <c r="T46" s="157"/>
    </row>
    <row r="47" spans="1:20" ht="14.25">
      <c r="A47" s="143"/>
      <c r="B47" s="143"/>
      <c r="C47" s="126"/>
      <c r="D47" s="126"/>
      <c r="E47" s="126"/>
      <c r="F47" s="126"/>
      <c r="G47" s="126"/>
      <c r="H47" s="126"/>
      <c r="I47" s="47"/>
      <c r="J47" s="47"/>
      <c r="K47" s="47"/>
      <c r="L47" s="47"/>
      <c r="M47" s="47"/>
      <c r="N47" s="47"/>
      <c r="O47" s="47"/>
      <c r="P47" s="47"/>
      <c r="S47" s="13"/>
      <c r="T47" s="13"/>
    </row>
    <row r="48" spans="1:20" ht="18" customHeight="1">
      <c r="A48" s="81"/>
      <c r="B48" s="81"/>
      <c r="C48" s="55" t="s">
        <v>31</v>
      </c>
      <c r="D48" s="29" t="s">
        <v>31</v>
      </c>
      <c r="E48" s="29"/>
      <c r="F48" s="29"/>
      <c r="G48" s="29"/>
      <c r="H48" s="55"/>
      <c r="I48" s="55"/>
      <c r="J48" s="55"/>
      <c r="K48" s="55"/>
      <c r="L48" s="55"/>
      <c r="M48" s="55"/>
      <c r="N48" s="55"/>
      <c r="O48" s="56"/>
      <c r="P48" s="55"/>
      <c r="S48" s="13"/>
      <c r="T48" s="13"/>
    </row>
    <row r="49" spans="1:20" ht="12.75">
      <c r="A49" s="81"/>
      <c r="B49" s="81"/>
      <c r="C49" s="56" t="s">
        <v>31</v>
      </c>
      <c r="D49" s="174" t="s">
        <v>78</v>
      </c>
      <c r="E49" s="173"/>
      <c r="F49" s="173"/>
      <c r="G49" s="173" t="s">
        <v>31</v>
      </c>
      <c r="H49" s="173" t="s">
        <v>31</v>
      </c>
      <c r="I49" s="173" t="s">
        <v>31</v>
      </c>
      <c r="J49" s="173" t="s">
        <v>31</v>
      </c>
      <c r="K49" s="173" t="s">
        <v>31</v>
      </c>
      <c r="L49" s="173"/>
      <c r="M49" s="173"/>
      <c r="N49" s="173"/>
      <c r="O49" s="173"/>
      <c r="P49" s="55"/>
      <c r="S49" s="13"/>
      <c r="T49" s="13"/>
    </row>
    <row r="50" spans="1:20" ht="12.75">
      <c r="A50" s="150" t="s">
        <v>4</v>
      </c>
      <c r="B50" s="150" t="s">
        <v>5</v>
      </c>
      <c r="C50" s="475" t="s">
        <v>141</v>
      </c>
      <c r="D50" s="477"/>
      <c r="E50" s="475" t="s">
        <v>140</v>
      </c>
      <c r="F50" s="477"/>
      <c r="G50" s="475" t="s">
        <v>139</v>
      </c>
      <c r="H50" s="477"/>
      <c r="I50" s="475" t="s">
        <v>138</v>
      </c>
      <c r="J50" s="477"/>
      <c r="K50" s="475" t="s">
        <v>137</v>
      </c>
      <c r="L50" s="477"/>
      <c r="M50" s="475" t="s">
        <v>213</v>
      </c>
      <c r="N50" s="477"/>
      <c r="O50" s="103" t="s">
        <v>208</v>
      </c>
      <c r="P50" s="104"/>
      <c r="S50" s="13"/>
      <c r="T50" s="13"/>
    </row>
    <row r="51" spans="1:20" ht="12.75">
      <c r="A51" s="142" t="s">
        <v>6</v>
      </c>
      <c r="B51" s="142"/>
      <c r="C51" s="102" t="s">
        <v>52</v>
      </c>
      <c r="D51" s="102" t="s">
        <v>58</v>
      </c>
      <c r="E51" s="102" t="s">
        <v>52</v>
      </c>
      <c r="F51" s="102" t="s">
        <v>58</v>
      </c>
      <c r="G51" s="102" t="s">
        <v>52</v>
      </c>
      <c r="H51" s="102" t="s">
        <v>58</v>
      </c>
      <c r="I51" s="102" t="s">
        <v>52</v>
      </c>
      <c r="J51" s="102" t="s">
        <v>58</v>
      </c>
      <c r="K51" s="102" t="s">
        <v>52</v>
      </c>
      <c r="L51" s="102" t="s">
        <v>58</v>
      </c>
      <c r="M51" s="102" t="s">
        <v>52</v>
      </c>
      <c r="N51" s="102" t="s">
        <v>58</v>
      </c>
      <c r="O51" s="102" t="s">
        <v>52</v>
      </c>
      <c r="P51" s="102" t="s">
        <v>58</v>
      </c>
      <c r="S51" s="13"/>
      <c r="T51" s="13"/>
    </row>
    <row r="52" spans="1:20" ht="15.75" customHeight="1">
      <c r="A52" s="44">
        <v>38</v>
      </c>
      <c r="B52" s="47" t="s">
        <v>73</v>
      </c>
      <c r="C52" s="47">
        <v>196</v>
      </c>
      <c r="D52" s="47">
        <v>232</v>
      </c>
      <c r="E52" s="47">
        <v>4</v>
      </c>
      <c r="F52" s="47">
        <v>3</v>
      </c>
      <c r="G52" s="47">
        <v>6</v>
      </c>
      <c r="H52" s="47">
        <v>2</v>
      </c>
      <c r="I52" s="47">
        <v>0</v>
      </c>
      <c r="J52" s="47">
        <v>0</v>
      </c>
      <c r="K52" s="47">
        <v>0</v>
      </c>
      <c r="L52" s="47">
        <v>0</v>
      </c>
      <c r="M52" s="47">
        <v>65</v>
      </c>
      <c r="N52" s="47">
        <v>128</v>
      </c>
      <c r="O52" s="47">
        <f aca="true" t="shared" si="10" ref="O52:O59">C52+E52+G52+I52+K52+M52</f>
        <v>271</v>
      </c>
      <c r="P52" s="47">
        <f aca="true" t="shared" si="11" ref="P52:P59">D52+F52+H52+J52+L52+N52</f>
        <v>365</v>
      </c>
      <c r="Q52" s="16">
        <v>0</v>
      </c>
      <c r="R52" s="13">
        <v>0</v>
      </c>
      <c r="S52" s="13"/>
      <c r="T52" s="13"/>
    </row>
    <row r="53" spans="1:20" ht="15.75" customHeight="1">
      <c r="A53" s="44">
        <v>39</v>
      </c>
      <c r="B53" s="47" t="s">
        <v>250</v>
      </c>
      <c r="C53" s="47">
        <v>223</v>
      </c>
      <c r="D53" s="47">
        <v>81</v>
      </c>
      <c r="E53" s="47">
        <v>37</v>
      </c>
      <c r="F53" s="47">
        <v>21</v>
      </c>
      <c r="G53" s="47">
        <v>8</v>
      </c>
      <c r="H53" s="47">
        <v>3</v>
      </c>
      <c r="I53" s="47">
        <v>0</v>
      </c>
      <c r="J53" s="47">
        <v>0</v>
      </c>
      <c r="K53" s="47">
        <v>0</v>
      </c>
      <c r="L53" s="47">
        <v>0</v>
      </c>
      <c r="M53" s="47">
        <v>381</v>
      </c>
      <c r="N53" s="47">
        <v>508</v>
      </c>
      <c r="O53" s="47">
        <f t="shared" si="10"/>
        <v>649</v>
      </c>
      <c r="P53" s="47">
        <f t="shared" si="11"/>
        <v>613</v>
      </c>
      <c r="Q53" s="16">
        <v>0</v>
      </c>
      <c r="R53" s="13">
        <v>0</v>
      </c>
      <c r="S53" s="13"/>
      <c r="T53" s="13"/>
    </row>
    <row r="54" spans="1:20" ht="15.75" customHeight="1">
      <c r="A54" s="44">
        <v>40</v>
      </c>
      <c r="B54" s="47" t="s">
        <v>28</v>
      </c>
      <c r="C54" s="47">
        <v>16</v>
      </c>
      <c r="D54" s="47">
        <v>6</v>
      </c>
      <c r="E54" s="47">
        <v>2</v>
      </c>
      <c r="F54" s="47">
        <v>3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15</v>
      </c>
      <c r="N54" s="47">
        <v>22</v>
      </c>
      <c r="O54" s="47">
        <f t="shared" si="10"/>
        <v>33</v>
      </c>
      <c r="P54" s="47">
        <f t="shared" si="11"/>
        <v>31</v>
      </c>
      <c r="Q54" s="16">
        <v>0</v>
      </c>
      <c r="R54" s="13">
        <v>0</v>
      </c>
      <c r="S54" s="13"/>
      <c r="T54" s="13"/>
    </row>
    <row r="55" spans="1:20" ht="15.75" customHeight="1">
      <c r="A55" s="44">
        <v>41</v>
      </c>
      <c r="B55" s="47" t="s">
        <v>217</v>
      </c>
      <c r="C55" s="47">
        <v>1147</v>
      </c>
      <c r="D55" s="47">
        <v>955</v>
      </c>
      <c r="E55" s="47">
        <v>17</v>
      </c>
      <c r="F55" s="47">
        <v>26</v>
      </c>
      <c r="G55" s="47">
        <v>5</v>
      </c>
      <c r="H55" s="47">
        <v>10</v>
      </c>
      <c r="I55" s="47">
        <v>0</v>
      </c>
      <c r="J55" s="47">
        <v>0</v>
      </c>
      <c r="K55" s="47">
        <v>0</v>
      </c>
      <c r="L55" s="47">
        <v>0</v>
      </c>
      <c r="M55" s="47">
        <v>104</v>
      </c>
      <c r="N55" s="47">
        <v>113</v>
      </c>
      <c r="O55" s="47">
        <f t="shared" si="10"/>
        <v>1273</v>
      </c>
      <c r="P55" s="47">
        <f t="shared" si="11"/>
        <v>1104</v>
      </c>
      <c r="Q55" s="16">
        <v>0</v>
      </c>
      <c r="R55" s="13">
        <v>0</v>
      </c>
      <c r="S55" s="13"/>
      <c r="T55" s="13"/>
    </row>
    <row r="56" spans="1:20" ht="15.75" customHeight="1">
      <c r="A56" s="44">
        <v>42</v>
      </c>
      <c r="B56" s="47" t="s">
        <v>27</v>
      </c>
      <c r="C56" s="47">
        <v>27</v>
      </c>
      <c r="D56" s="47">
        <v>30</v>
      </c>
      <c r="E56" s="47">
        <v>0</v>
      </c>
      <c r="F56" s="47">
        <v>0</v>
      </c>
      <c r="G56" s="47">
        <v>1</v>
      </c>
      <c r="H56" s="47">
        <v>1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10"/>
        <v>28</v>
      </c>
      <c r="P56" s="47">
        <f t="shared" si="11"/>
        <v>31</v>
      </c>
      <c r="Q56" s="16">
        <v>14</v>
      </c>
      <c r="R56" s="13">
        <v>12</v>
      </c>
      <c r="S56" s="13"/>
      <c r="T56" s="13"/>
    </row>
    <row r="57" spans="1:20" ht="15.75" customHeight="1">
      <c r="A57" s="44">
        <v>43</v>
      </c>
      <c r="B57" s="47" t="s">
        <v>344</v>
      </c>
      <c r="C57" s="47">
        <v>492</v>
      </c>
      <c r="D57" s="47">
        <v>441</v>
      </c>
      <c r="E57" s="47">
        <v>82</v>
      </c>
      <c r="F57" s="47">
        <v>64</v>
      </c>
      <c r="G57" s="47">
        <v>33</v>
      </c>
      <c r="H57" s="47">
        <v>14</v>
      </c>
      <c r="I57" s="47">
        <v>0</v>
      </c>
      <c r="J57" s="47">
        <v>0</v>
      </c>
      <c r="K57" s="47">
        <v>20</v>
      </c>
      <c r="L57" s="47">
        <v>4</v>
      </c>
      <c r="M57" s="47">
        <v>55</v>
      </c>
      <c r="N57" s="47">
        <v>190</v>
      </c>
      <c r="O57" s="47">
        <f t="shared" si="10"/>
        <v>682</v>
      </c>
      <c r="P57" s="47">
        <f t="shared" si="11"/>
        <v>713</v>
      </c>
      <c r="Q57" s="16">
        <v>0</v>
      </c>
      <c r="R57" s="13">
        <v>0</v>
      </c>
      <c r="S57" s="13"/>
      <c r="T57" s="13"/>
    </row>
    <row r="58" spans="1:20" ht="15.75" customHeight="1">
      <c r="A58" s="44">
        <v>44</v>
      </c>
      <c r="B58" s="47" t="s">
        <v>25</v>
      </c>
      <c r="C58" s="47">
        <v>47</v>
      </c>
      <c r="D58" s="47">
        <v>14</v>
      </c>
      <c r="E58" s="47">
        <v>1</v>
      </c>
      <c r="F58" s="47">
        <v>1</v>
      </c>
      <c r="G58" s="47">
        <v>1</v>
      </c>
      <c r="H58" s="47">
        <v>1</v>
      </c>
      <c r="I58" s="47">
        <v>0</v>
      </c>
      <c r="J58" s="47">
        <v>0</v>
      </c>
      <c r="K58" s="47">
        <v>0</v>
      </c>
      <c r="L58" s="47">
        <v>0</v>
      </c>
      <c r="M58" s="47">
        <v>7</v>
      </c>
      <c r="N58" s="47">
        <v>5</v>
      </c>
      <c r="O58" s="47">
        <f t="shared" si="10"/>
        <v>56</v>
      </c>
      <c r="P58" s="47">
        <f t="shared" si="11"/>
        <v>21</v>
      </c>
      <c r="Q58" s="16">
        <v>0</v>
      </c>
      <c r="R58" s="13">
        <v>0</v>
      </c>
      <c r="S58" s="13"/>
      <c r="T58" s="13"/>
    </row>
    <row r="59" spans="1:20" ht="15.75" customHeight="1">
      <c r="A59" s="44">
        <v>45</v>
      </c>
      <c r="B59" s="47" t="s">
        <v>26</v>
      </c>
      <c r="C59" s="47">
        <v>93</v>
      </c>
      <c r="D59" s="47">
        <v>66</v>
      </c>
      <c r="E59" s="47">
        <v>4</v>
      </c>
      <c r="F59" s="47">
        <v>2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436</v>
      </c>
      <c r="N59" s="47">
        <v>655</v>
      </c>
      <c r="O59" s="47">
        <f t="shared" si="10"/>
        <v>533</v>
      </c>
      <c r="P59" s="47">
        <f t="shared" si="11"/>
        <v>723</v>
      </c>
      <c r="Q59" s="16">
        <v>21</v>
      </c>
      <c r="R59" s="13">
        <v>27.82</v>
      </c>
      <c r="S59" s="13"/>
      <c r="T59" s="13"/>
    </row>
    <row r="60" spans="1:20" s="178" customFormat="1" ht="15.75" customHeight="1">
      <c r="A60" s="44"/>
      <c r="B60" s="152" t="s">
        <v>117</v>
      </c>
      <c r="C60" s="126">
        <f aca="true" t="shared" si="12" ref="C60:P60">SUM(C52:C59)</f>
        <v>2241</v>
      </c>
      <c r="D60" s="126">
        <f t="shared" si="12"/>
        <v>1825</v>
      </c>
      <c r="E60" s="126">
        <f t="shared" si="12"/>
        <v>147</v>
      </c>
      <c r="F60" s="126">
        <f t="shared" si="12"/>
        <v>120</v>
      </c>
      <c r="G60" s="126">
        <f t="shared" si="12"/>
        <v>54</v>
      </c>
      <c r="H60" s="126">
        <f t="shared" si="12"/>
        <v>31</v>
      </c>
      <c r="I60" s="126">
        <f t="shared" si="12"/>
        <v>0</v>
      </c>
      <c r="J60" s="126">
        <f t="shared" si="12"/>
        <v>0</v>
      </c>
      <c r="K60" s="126">
        <f t="shared" si="12"/>
        <v>20</v>
      </c>
      <c r="L60" s="126">
        <f t="shared" si="12"/>
        <v>4</v>
      </c>
      <c r="M60" s="126">
        <f t="shared" si="12"/>
        <v>1063</v>
      </c>
      <c r="N60" s="126">
        <f t="shared" si="12"/>
        <v>1621</v>
      </c>
      <c r="O60" s="126">
        <f t="shared" si="12"/>
        <v>3525</v>
      </c>
      <c r="P60" s="126">
        <f t="shared" si="12"/>
        <v>3601</v>
      </c>
      <c r="Q60" s="158"/>
      <c r="R60" s="157"/>
      <c r="S60" s="157"/>
      <c r="T60" s="157"/>
    </row>
    <row r="61" spans="1:20" ht="15.75" customHeight="1">
      <c r="A61" s="44"/>
      <c r="B61" s="82" t="s">
        <v>31</v>
      </c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16"/>
      <c r="R61" s="13"/>
      <c r="S61" s="13"/>
      <c r="T61" s="13"/>
    </row>
    <row r="62" spans="1:20" ht="15.75" customHeight="1">
      <c r="A62" s="44">
        <v>46</v>
      </c>
      <c r="B62" s="47" t="s">
        <v>29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>C62+E62+G62+I62+K62+M62</f>
        <v>0</v>
      </c>
      <c r="P62" s="47">
        <f>D62+F62+H62+J62+L62+N62</f>
        <v>0</v>
      </c>
      <c r="Q62" s="16">
        <v>0</v>
      </c>
      <c r="R62" s="13">
        <v>0</v>
      </c>
      <c r="S62" s="13"/>
      <c r="T62" s="13"/>
    </row>
    <row r="63" spans="1:20" ht="15.75" customHeight="1">
      <c r="A63" s="44">
        <v>47</v>
      </c>
      <c r="B63" s="47" t="s">
        <v>124</v>
      </c>
      <c r="C63" s="47">
        <v>0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>C63+E63+G63+I63+K63+M63</f>
        <v>0</v>
      </c>
      <c r="P63" s="47">
        <f>D63+F63+H63+J63+L63+N63</f>
        <v>0</v>
      </c>
      <c r="Q63" s="16">
        <v>0</v>
      </c>
      <c r="R63" s="13">
        <v>0</v>
      </c>
      <c r="S63" s="13"/>
      <c r="T63" s="13"/>
    </row>
    <row r="64" spans="1:20" s="178" customFormat="1" ht="15.75" customHeight="1">
      <c r="A64" s="151"/>
      <c r="B64" s="152" t="s">
        <v>117</v>
      </c>
      <c r="C64" s="126">
        <f aca="true" t="shared" si="13" ref="C64:P64">SUM(C62:C63)</f>
        <v>0</v>
      </c>
      <c r="D64" s="126">
        <f t="shared" si="13"/>
        <v>0</v>
      </c>
      <c r="E64" s="126">
        <f t="shared" si="13"/>
        <v>0</v>
      </c>
      <c r="F64" s="126">
        <f t="shared" si="13"/>
        <v>0</v>
      </c>
      <c r="G64" s="126">
        <f t="shared" si="13"/>
        <v>0</v>
      </c>
      <c r="H64" s="126">
        <f t="shared" si="13"/>
        <v>0</v>
      </c>
      <c r="I64" s="126">
        <f t="shared" si="13"/>
        <v>0</v>
      </c>
      <c r="J64" s="126">
        <f t="shared" si="13"/>
        <v>0</v>
      </c>
      <c r="K64" s="126">
        <f t="shared" si="13"/>
        <v>0</v>
      </c>
      <c r="L64" s="126">
        <f t="shared" si="13"/>
        <v>0</v>
      </c>
      <c r="M64" s="126">
        <f>SUM(M62:M63)</f>
        <v>0</v>
      </c>
      <c r="N64" s="126">
        <f>SUM(N62:N63)</f>
        <v>0</v>
      </c>
      <c r="O64" s="126">
        <f t="shared" si="13"/>
        <v>0</v>
      </c>
      <c r="P64" s="126">
        <f t="shared" si="13"/>
        <v>0</v>
      </c>
      <c r="S64" s="157"/>
      <c r="T64" s="157"/>
    </row>
    <row r="65" spans="1:20" s="178" customFormat="1" ht="15.75" customHeight="1">
      <c r="A65" s="151"/>
      <c r="B65" s="152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S65" s="157"/>
      <c r="T65" s="157"/>
    </row>
    <row r="66" spans="1:20" s="178" customFormat="1" ht="15.75" customHeight="1">
      <c r="A66" s="151"/>
      <c r="B66" s="152" t="s">
        <v>30</v>
      </c>
      <c r="C66" s="126">
        <f aca="true" t="shared" si="14" ref="C66:P66">C46+C60+C64</f>
        <v>8696</v>
      </c>
      <c r="D66" s="126">
        <f t="shared" si="14"/>
        <v>11641</v>
      </c>
      <c r="E66" s="126">
        <f t="shared" si="14"/>
        <v>1658</v>
      </c>
      <c r="F66" s="126">
        <f t="shared" si="14"/>
        <v>4563</v>
      </c>
      <c r="G66" s="126">
        <f t="shared" si="14"/>
        <v>843</v>
      </c>
      <c r="H66" s="126">
        <f t="shared" si="14"/>
        <v>1720</v>
      </c>
      <c r="I66" s="126">
        <f t="shared" si="14"/>
        <v>3</v>
      </c>
      <c r="J66" s="126">
        <f t="shared" si="14"/>
        <v>13</v>
      </c>
      <c r="K66" s="126">
        <f t="shared" si="14"/>
        <v>264</v>
      </c>
      <c r="L66" s="126">
        <f t="shared" si="14"/>
        <v>291</v>
      </c>
      <c r="M66" s="126">
        <f t="shared" si="14"/>
        <v>3174</v>
      </c>
      <c r="N66" s="126">
        <f t="shared" si="14"/>
        <v>6096</v>
      </c>
      <c r="O66" s="126">
        <f t="shared" si="14"/>
        <v>14638</v>
      </c>
      <c r="P66" s="126">
        <f t="shared" si="14"/>
        <v>24324</v>
      </c>
      <c r="S66" s="157"/>
      <c r="T66" s="157"/>
    </row>
    <row r="68" spans="2:16" ht="12.75">
      <c r="B68" s="82" t="s">
        <v>394</v>
      </c>
      <c r="O68" s="228"/>
      <c r="P68" s="228"/>
    </row>
    <row r="70" spans="4:5" ht="12.75">
      <c r="D70" s="18"/>
      <c r="E70" s="18"/>
    </row>
  </sheetData>
  <sheetProtection/>
  <mergeCells count="12">
    <mergeCell ref="M4:N4"/>
    <mergeCell ref="M50:N50"/>
    <mergeCell ref="K4:L4"/>
    <mergeCell ref="K50:L50"/>
    <mergeCell ref="G50:H50"/>
    <mergeCell ref="I50:J50"/>
    <mergeCell ref="C4:D4"/>
    <mergeCell ref="E4:F4"/>
    <mergeCell ref="C50:D50"/>
    <mergeCell ref="E50:F50"/>
    <mergeCell ref="G4:H4"/>
    <mergeCell ref="I4:J4"/>
  </mergeCells>
  <printOptions gridLines="1" horizontalCentered="1"/>
  <pageMargins left="0.5" right="0.5" top="0.61" bottom="0.66" header="0.5" footer="0.5"/>
  <pageSetup blackAndWhite="1" horizontalDpi="300" verticalDpi="300" orientation="landscape" paperSize="9" scale="79" r:id="rId2"/>
  <rowBreaks count="1" manualBreakCount="1">
    <brk id="46" max="255" man="1"/>
  </rowBreaks>
  <colBreaks count="1" manualBreakCount="1">
    <brk id="16" max="65535" man="1"/>
  </col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72"/>
  <sheetViews>
    <sheetView zoomScalePageLayoutView="0" workbookViewId="0" topLeftCell="A33">
      <selection activeCell="I60" sqref="A1:IV16384"/>
    </sheetView>
  </sheetViews>
  <sheetFormatPr defaultColWidth="9.140625" defaultRowHeight="12.75"/>
  <cols>
    <col min="1" max="1" width="3.7109375" style="82" customWidth="1"/>
    <col min="2" max="2" width="23.421875" style="82" customWidth="1"/>
    <col min="3" max="3" width="10.28125" style="16" customWidth="1"/>
    <col min="4" max="4" width="10.7109375" style="16" customWidth="1"/>
    <col min="5" max="5" width="9.57421875" style="16" customWidth="1"/>
    <col min="6" max="6" width="10.140625" style="16" customWidth="1"/>
    <col min="7" max="7" width="9.421875" style="16" customWidth="1"/>
    <col min="8" max="8" width="10.7109375" style="16" customWidth="1"/>
    <col min="9" max="9" width="9.28125" style="16" customWidth="1"/>
    <col min="10" max="10" width="10.8515625" style="16" customWidth="1"/>
    <col min="11" max="11" width="10.57421875" style="16" customWidth="1"/>
    <col min="12" max="14" width="9.8515625" style="16" customWidth="1"/>
    <col min="15" max="15" width="9.7109375" style="16" customWidth="1"/>
    <col min="16" max="16" width="12.7109375" style="16" bestFit="1" customWidth="1"/>
    <col min="17" max="16384" width="9.140625" style="82" customWidth="1"/>
  </cols>
  <sheetData>
    <row r="1" spans="1:16" ht="16.5" customHeight="1">
      <c r="A1" s="149"/>
      <c r="B1" s="149"/>
      <c r="C1" s="29"/>
      <c r="D1" s="29"/>
      <c r="E1" s="29"/>
      <c r="F1" s="29"/>
      <c r="G1" s="29"/>
      <c r="H1" s="29"/>
      <c r="I1" s="55"/>
      <c r="J1" s="55"/>
      <c r="K1" s="55"/>
      <c r="L1" s="55"/>
      <c r="M1" s="55"/>
      <c r="N1" s="55"/>
      <c r="O1" s="55"/>
      <c r="P1" s="55"/>
    </row>
    <row r="2" spans="1:16" ht="16.5" customHeight="1">
      <c r="A2" s="81"/>
      <c r="B2" s="81"/>
      <c r="C2" s="29"/>
      <c r="D2" s="29"/>
      <c r="E2" s="29"/>
      <c r="F2" s="29"/>
      <c r="G2" s="29"/>
      <c r="H2" s="55"/>
      <c r="I2" s="55"/>
      <c r="J2" s="55"/>
      <c r="K2" s="55"/>
      <c r="L2" s="55"/>
      <c r="M2" s="55"/>
      <c r="N2" s="55"/>
      <c r="O2" s="56"/>
      <c r="P2" s="55"/>
    </row>
    <row r="3" spans="1:16" ht="16.5" customHeight="1">
      <c r="A3" s="81"/>
      <c r="B3" s="81"/>
      <c r="C3" s="56" t="s">
        <v>31</v>
      </c>
      <c r="D3" s="174" t="s">
        <v>78</v>
      </c>
      <c r="E3" s="173"/>
      <c r="F3" s="173"/>
      <c r="G3" s="173" t="s">
        <v>31</v>
      </c>
      <c r="H3" s="173" t="s">
        <v>31</v>
      </c>
      <c r="I3" s="173" t="s">
        <v>31</v>
      </c>
      <c r="J3" s="173" t="s">
        <v>31</v>
      </c>
      <c r="K3" s="173" t="s">
        <v>31</v>
      </c>
      <c r="L3" s="173"/>
      <c r="M3" s="173"/>
      <c r="N3" s="173"/>
      <c r="O3" s="173"/>
      <c r="P3" s="55"/>
    </row>
    <row r="4" spans="1:16" ht="12.75">
      <c r="A4" s="150" t="s">
        <v>4</v>
      </c>
      <c r="B4" s="150" t="s">
        <v>5</v>
      </c>
      <c r="C4" s="475" t="s">
        <v>141</v>
      </c>
      <c r="D4" s="477"/>
      <c r="E4" s="475" t="s">
        <v>140</v>
      </c>
      <c r="F4" s="477"/>
      <c r="G4" s="475" t="s">
        <v>139</v>
      </c>
      <c r="H4" s="477"/>
      <c r="I4" s="475" t="s">
        <v>138</v>
      </c>
      <c r="J4" s="477"/>
      <c r="K4" s="494" t="s">
        <v>137</v>
      </c>
      <c r="L4" s="494"/>
      <c r="M4" s="494" t="s">
        <v>213</v>
      </c>
      <c r="N4" s="494"/>
      <c r="O4" s="494" t="s">
        <v>3</v>
      </c>
      <c r="P4" s="494"/>
    </row>
    <row r="5" spans="1:18" ht="12.75">
      <c r="A5" s="142" t="s">
        <v>6</v>
      </c>
      <c r="B5" s="142"/>
      <c r="C5" s="102" t="s">
        <v>52</v>
      </c>
      <c r="D5" s="102" t="s">
        <v>58</v>
      </c>
      <c r="E5" s="102" t="s">
        <v>52</v>
      </c>
      <c r="F5" s="102" t="s">
        <v>58</v>
      </c>
      <c r="G5" s="102" t="s">
        <v>52</v>
      </c>
      <c r="H5" s="102" t="s">
        <v>58</v>
      </c>
      <c r="I5" s="102" t="s">
        <v>52</v>
      </c>
      <c r="J5" s="102" t="s">
        <v>58</v>
      </c>
      <c r="K5" s="102" t="s">
        <v>52</v>
      </c>
      <c r="L5" s="102" t="s">
        <v>58</v>
      </c>
      <c r="M5" s="102" t="s">
        <v>52</v>
      </c>
      <c r="N5" s="102" t="s">
        <v>58</v>
      </c>
      <c r="O5" s="102" t="s">
        <v>52</v>
      </c>
      <c r="P5" s="102" t="s">
        <v>58</v>
      </c>
      <c r="Q5" s="13"/>
      <c r="R5" s="13"/>
    </row>
    <row r="6" spans="1:18" ht="12.75">
      <c r="A6" s="44">
        <v>1</v>
      </c>
      <c r="B6" s="47" t="s">
        <v>7</v>
      </c>
      <c r="C6" s="47">
        <v>9182</v>
      </c>
      <c r="D6" s="47">
        <v>8091</v>
      </c>
      <c r="E6" s="47">
        <v>1421</v>
      </c>
      <c r="F6" s="47">
        <v>1979</v>
      </c>
      <c r="G6" s="47">
        <v>898</v>
      </c>
      <c r="H6" s="47">
        <v>628</v>
      </c>
      <c r="I6" s="47">
        <v>0</v>
      </c>
      <c r="J6" s="47">
        <v>0</v>
      </c>
      <c r="K6" s="47">
        <v>34</v>
      </c>
      <c r="L6" s="47">
        <v>44</v>
      </c>
      <c r="M6" s="47">
        <v>540</v>
      </c>
      <c r="N6" s="47">
        <v>371</v>
      </c>
      <c r="O6" s="47">
        <f>C6+E6+G6+I6+K6+M6</f>
        <v>12075</v>
      </c>
      <c r="P6" s="47">
        <f>D6+F6+H6+J6+L6+N6</f>
        <v>11113</v>
      </c>
      <c r="Q6" s="13"/>
      <c r="R6" s="13"/>
    </row>
    <row r="7" spans="1:18" ht="12.75">
      <c r="A7" s="44">
        <v>2</v>
      </c>
      <c r="B7" s="47" t="s">
        <v>8</v>
      </c>
      <c r="C7" s="47">
        <v>118</v>
      </c>
      <c r="D7" s="47">
        <v>88</v>
      </c>
      <c r="E7" s="47">
        <v>12</v>
      </c>
      <c r="F7" s="47">
        <v>31</v>
      </c>
      <c r="G7" s="47">
        <v>19</v>
      </c>
      <c r="H7" s="47">
        <v>9</v>
      </c>
      <c r="I7" s="47">
        <v>0</v>
      </c>
      <c r="J7" s="47">
        <v>0</v>
      </c>
      <c r="K7" s="47">
        <v>0</v>
      </c>
      <c r="L7" s="47">
        <v>0</v>
      </c>
      <c r="M7" s="47">
        <v>45</v>
      </c>
      <c r="N7" s="47">
        <v>84</v>
      </c>
      <c r="O7" s="47">
        <f aca="true" t="shared" si="0" ref="O7:O25">C7+E7+G7+I7+K7+M7</f>
        <v>194</v>
      </c>
      <c r="P7" s="47">
        <f aca="true" t="shared" si="1" ref="P7:P25">D7+F7+H7+J7+L7+N7</f>
        <v>212</v>
      </c>
      <c r="Q7" s="13"/>
      <c r="R7" s="13"/>
    </row>
    <row r="8" spans="1:18" ht="12.75">
      <c r="A8" s="44">
        <v>3</v>
      </c>
      <c r="B8" s="47" t="s">
        <v>9</v>
      </c>
      <c r="C8" s="47">
        <v>2118</v>
      </c>
      <c r="D8" s="47">
        <v>2403</v>
      </c>
      <c r="E8" s="47">
        <v>376</v>
      </c>
      <c r="F8" s="47">
        <v>1276</v>
      </c>
      <c r="G8" s="47">
        <v>307</v>
      </c>
      <c r="H8" s="47">
        <v>743</v>
      </c>
      <c r="I8" s="47">
        <v>5</v>
      </c>
      <c r="J8" s="47">
        <v>63</v>
      </c>
      <c r="K8" s="47">
        <v>7</v>
      </c>
      <c r="L8" s="47">
        <v>7</v>
      </c>
      <c r="M8" s="47">
        <v>7392</v>
      </c>
      <c r="N8" s="47">
        <v>4871</v>
      </c>
      <c r="O8" s="47">
        <f t="shared" si="0"/>
        <v>10205</v>
      </c>
      <c r="P8" s="47">
        <f t="shared" si="1"/>
        <v>9363</v>
      </c>
      <c r="Q8" s="13"/>
      <c r="R8" s="13"/>
    </row>
    <row r="9" spans="1:18" ht="12.75">
      <c r="A9" s="44">
        <v>4</v>
      </c>
      <c r="B9" s="47" t="s">
        <v>10</v>
      </c>
      <c r="C9" s="47">
        <v>12425</v>
      </c>
      <c r="D9" s="47">
        <v>10396</v>
      </c>
      <c r="E9" s="47">
        <v>1349</v>
      </c>
      <c r="F9" s="47">
        <v>7441</v>
      </c>
      <c r="G9" s="47">
        <v>1126</v>
      </c>
      <c r="H9" s="47">
        <v>1109</v>
      </c>
      <c r="I9" s="47">
        <v>0</v>
      </c>
      <c r="J9" s="47">
        <v>0</v>
      </c>
      <c r="K9" s="47">
        <v>0</v>
      </c>
      <c r="L9" s="47">
        <v>0</v>
      </c>
      <c r="M9" s="47">
        <v>6053</v>
      </c>
      <c r="N9" s="47">
        <v>14018</v>
      </c>
      <c r="O9" s="47">
        <f t="shared" si="0"/>
        <v>20953</v>
      </c>
      <c r="P9" s="47">
        <f t="shared" si="1"/>
        <v>32964</v>
      </c>
      <c r="Q9" s="13"/>
      <c r="R9" s="13"/>
    </row>
    <row r="10" spans="1:18" ht="12.75">
      <c r="A10" s="44">
        <v>5</v>
      </c>
      <c r="B10" s="47" t="s">
        <v>11</v>
      </c>
      <c r="C10" s="47">
        <v>1988</v>
      </c>
      <c r="D10" s="47">
        <v>1833</v>
      </c>
      <c r="E10" s="47">
        <v>124</v>
      </c>
      <c r="F10" s="47">
        <v>126</v>
      </c>
      <c r="G10" s="47">
        <v>269</v>
      </c>
      <c r="H10" s="47">
        <v>165</v>
      </c>
      <c r="I10" s="47">
        <v>0</v>
      </c>
      <c r="J10" s="47">
        <v>0</v>
      </c>
      <c r="K10" s="47">
        <v>273</v>
      </c>
      <c r="L10" s="47">
        <v>115</v>
      </c>
      <c r="M10" s="47">
        <v>63</v>
      </c>
      <c r="N10" s="47">
        <v>114</v>
      </c>
      <c r="O10" s="47">
        <f t="shared" si="0"/>
        <v>2717</v>
      </c>
      <c r="P10" s="47">
        <f t="shared" si="1"/>
        <v>2353</v>
      </c>
      <c r="Q10" s="13"/>
      <c r="R10" s="13"/>
    </row>
    <row r="11" spans="1:18" ht="12.75">
      <c r="A11" s="44">
        <v>6</v>
      </c>
      <c r="B11" s="47" t="s">
        <v>12</v>
      </c>
      <c r="C11" s="47">
        <v>1336</v>
      </c>
      <c r="D11" s="47">
        <v>3114</v>
      </c>
      <c r="E11" s="47">
        <v>283</v>
      </c>
      <c r="F11" s="47">
        <v>527</v>
      </c>
      <c r="G11" s="47">
        <v>172</v>
      </c>
      <c r="H11" s="47">
        <v>461</v>
      </c>
      <c r="I11" s="47">
        <v>0</v>
      </c>
      <c r="J11" s="47">
        <v>0</v>
      </c>
      <c r="K11" s="47">
        <v>30</v>
      </c>
      <c r="L11" s="47">
        <v>45</v>
      </c>
      <c r="M11" s="47">
        <v>0</v>
      </c>
      <c r="N11" s="47">
        <v>0</v>
      </c>
      <c r="O11" s="47">
        <f t="shared" si="0"/>
        <v>1821</v>
      </c>
      <c r="P11" s="47">
        <f t="shared" si="1"/>
        <v>4147</v>
      </c>
      <c r="Q11" s="13"/>
      <c r="R11" s="13"/>
    </row>
    <row r="12" spans="1:18" ht="12.75">
      <c r="A12" s="44">
        <v>7</v>
      </c>
      <c r="B12" s="47" t="s">
        <v>13</v>
      </c>
      <c r="C12" s="47">
        <v>24507</v>
      </c>
      <c r="D12" s="47">
        <v>11768</v>
      </c>
      <c r="E12" s="47">
        <v>4687</v>
      </c>
      <c r="F12" s="47">
        <v>3715</v>
      </c>
      <c r="G12" s="47">
        <v>2145</v>
      </c>
      <c r="H12" s="47">
        <v>1328</v>
      </c>
      <c r="I12" s="47">
        <v>10</v>
      </c>
      <c r="J12" s="47">
        <v>6</v>
      </c>
      <c r="K12" s="47">
        <v>1766</v>
      </c>
      <c r="L12" s="47">
        <v>1050</v>
      </c>
      <c r="M12" s="47">
        <v>10463</v>
      </c>
      <c r="N12" s="47">
        <v>9972</v>
      </c>
      <c r="O12" s="47">
        <f t="shared" si="0"/>
        <v>43578</v>
      </c>
      <c r="P12" s="47">
        <f t="shared" si="1"/>
        <v>27839</v>
      </c>
      <c r="Q12" s="13"/>
      <c r="R12" s="13"/>
    </row>
    <row r="13" spans="1:18" ht="12.75">
      <c r="A13" s="44">
        <v>8</v>
      </c>
      <c r="B13" s="47" t="s">
        <v>154</v>
      </c>
      <c r="C13" s="47">
        <v>343</v>
      </c>
      <c r="D13" s="47">
        <v>384</v>
      </c>
      <c r="E13" s="47">
        <v>78</v>
      </c>
      <c r="F13" s="47">
        <v>170</v>
      </c>
      <c r="G13" s="47">
        <v>51</v>
      </c>
      <c r="H13" s="47">
        <v>58</v>
      </c>
      <c r="I13" s="47">
        <v>1</v>
      </c>
      <c r="J13" s="47">
        <v>3</v>
      </c>
      <c r="K13" s="47">
        <v>8</v>
      </c>
      <c r="L13" s="47">
        <v>9</v>
      </c>
      <c r="M13" s="47">
        <v>0</v>
      </c>
      <c r="N13" s="47">
        <v>0</v>
      </c>
      <c r="O13" s="47">
        <f t="shared" si="0"/>
        <v>481</v>
      </c>
      <c r="P13" s="47">
        <f t="shared" si="1"/>
        <v>624</v>
      </c>
      <c r="Q13" s="13"/>
      <c r="R13" s="13"/>
    </row>
    <row r="14" spans="1:18" ht="12.75">
      <c r="A14" s="44">
        <v>9</v>
      </c>
      <c r="B14" s="47" t="s">
        <v>14</v>
      </c>
      <c r="C14" s="47">
        <v>1723</v>
      </c>
      <c r="D14" s="47">
        <v>1836</v>
      </c>
      <c r="E14" s="47">
        <v>168</v>
      </c>
      <c r="F14" s="47">
        <v>1888</v>
      </c>
      <c r="G14" s="47">
        <v>84</v>
      </c>
      <c r="H14" s="47">
        <v>147</v>
      </c>
      <c r="I14" s="47">
        <v>3</v>
      </c>
      <c r="J14" s="47">
        <v>4</v>
      </c>
      <c r="K14" s="47">
        <v>3</v>
      </c>
      <c r="L14" s="47">
        <v>2</v>
      </c>
      <c r="M14" s="47">
        <v>1442</v>
      </c>
      <c r="N14" s="47">
        <v>2395</v>
      </c>
      <c r="O14" s="47">
        <f t="shared" si="0"/>
        <v>3423</v>
      </c>
      <c r="P14" s="47">
        <f t="shared" si="1"/>
        <v>6272</v>
      </c>
      <c r="Q14" s="13"/>
      <c r="R14" s="13"/>
    </row>
    <row r="15" spans="1:18" ht="12.75">
      <c r="A15" s="44">
        <v>10</v>
      </c>
      <c r="B15" s="47" t="s">
        <v>255</v>
      </c>
      <c r="C15" s="47">
        <v>204</v>
      </c>
      <c r="D15" s="47">
        <v>279</v>
      </c>
      <c r="E15" s="47">
        <v>31</v>
      </c>
      <c r="F15" s="47">
        <v>173</v>
      </c>
      <c r="G15" s="47">
        <v>10</v>
      </c>
      <c r="H15" s="47">
        <v>28</v>
      </c>
      <c r="I15" s="47">
        <v>0</v>
      </c>
      <c r="J15" s="47">
        <v>0</v>
      </c>
      <c r="K15" s="47">
        <v>0</v>
      </c>
      <c r="L15" s="47">
        <v>0</v>
      </c>
      <c r="M15" s="47">
        <v>221</v>
      </c>
      <c r="N15" s="47">
        <v>358</v>
      </c>
      <c r="O15" s="47">
        <f>C15+E15+G15+I15+K15+M15</f>
        <v>466</v>
      </c>
      <c r="P15" s="47">
        <f>D15+F15+H15+J15+L15+N15</f>
        <v>838</v>
      </c>
      <c r="Q15" s="13"/>
      <c r="R15" s="13"/>
    </row>
    <row r="16" spans="1:18" ht="12.75">
      <c r="A16" s="44">
        <v>11</v>
      </c>
      <c r="B16" s="47" t="s">
        <v>15</v>
      </c>
      <c r="C16" s="47">
        <v>44</v>
      </c>
      <c r="D16" s="47">
        <v>82</v>
      </c>
      <c r="E16" s="47">
        <v>17</v>
      </c>
      <c r="F16" s="47">
        <v>17</v>
      </c>
      <c r="G16" s="47">
        <v>10</v>
      </c>
      <c r="H16" s="47">
        <v>8</v>
      </c>
      <c r="I16" s="47">
        <v>0</v>
      </c>
      <c r="J16" s="47">
        <v>0</v>
      </c>
      <c r="K16" s="47">
        <v>0</v>
      </c>
      <c r="L16" s="47">
        <v>0</v>
      </c>
      <c r="M16" s="47">
        <v>39</v>
      </c>
      <c r="N16" s="47">
        <v>87</v>
      </c>
      <c r="O16" s="47">
        <f t="shared" si="0"/>
        <v>110</v>
      </c>
      <c r="P16" s="47">
        <f t="shared" si="1"/>
        <v>194</v>
      </c>
      <c r="Q16" s="13"/>
      <c r="R16" s="13"/>
    </row>
    <row r="17" spans="1:18" ht="12.75">
      <c r="A17" s="44">
        <v>12</v>
      </c>
      <c r="B17" s="47" t="s">
        <v>16</v>
      </c>
      <c r="C17" s="47">
        <v>172</v>
      </c>
      <c r="D17" s="47">
        <v>98</v>
      </c>
      <c r="E17" s="47">
        <v>32</v>
      </c>
      <c r="F17" s="47">
        <v>75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91</v>
      </c>
      <c r="N17" s="47">
        <v>382</v>
      </c>
      <c r="O17" s="47">
        <f t="shared" si="0"/>
        <v>295</v>
      </c>
      <c r="P17" s="47">
        <f t="shared" si="1"/>
        <v>555</v>
      </c>
      <c r="Q17" s="13"/>
      <c r="R17" s="13"/>
    </row>
    <row r="18" spans="1:18" ht="12.75">
      <c r="A18" s="44">
        <v>13</v>
      </c>
      <c r="B18" s="47" t="s">
        <v>17</v>
      </c>
      <c r="C18" s="47">
        <v>1243</v>
      </c>
      <c r="D18" s="47">
        <v>1572</v>
      </c>
      <c r="E18" s="47">
        <v>244</v>
      </c>
      <c r="F18" s="47">
        <v>764</v>
      </c>
      <c r="G18" s="47">
        <v>65</v>
      </c>
      <c r="H18" s="47">
        <v>143</v>
      </c>
      <c r="I18" s="47">
        <v>0</v>
      </c>
      <c r="J18" s="47">
        <v>0</v>
      </c>
      <c r="K18" s="47">
        <v>3</v>
      </c>
      <c r="L18" s="47">
        <v>12</v>
      </c>
      <c r="M18" s="47">
        <v>715</v>
      </c>
      <c r="N18" s="47">
        <v>1653</v>
      </c>
      <c r="O18" s="47">
        <f t="shared" si="0"/>
        <v>2270</v>
      </c>
      <c r="P18" s="47">
        <f t="shared" si="1"/>
        <v>4144</v>
      </c>
      <c r="Q18" s="13"/>
      <c r="R18" s="13"/>
    </row>
    <row r="19" spans="1:18" ht="12.75">
      <c r="A19" s="44">
        <v>14</v>
      </c>
      <c r="B19" s="47" t="s">
        <v>155</v>
      </c>
      <c r="C19" s="47">
        <v>843</v>
      </c>
      <c r="D19" s="47">
        <v>588</v>
      </c>
      <c r="E19" s="47">
        <v>1727</v>
      </c>
      <c r="F19" s="47">
        <v>4031</v>
      </c>
      <c r="G19" s="47">
        <v>84</v>
      </c>
      <c r="H19" s="47">
        <v>73</v>
      </c>
      <c r="I19" s="47">
        <v>0</v>
      </c>
      <c r="J19" s="47">
        <v>0</v>
      </c>
      <c r="K19" s="47">
        <v>3</v>
      </c>
      <c r="L19" s="47">
        <v>2</v>
      </c>
      <c r="M19" s="47">
        <v>0</v>
      </c>
      <c r="N19" s="47">
        <v>0</v>
      </c>
      <c r="O19" s="47">
        <f t="shared" si="0"/>
        <v>2657</v>
      </c>
      <c r="P19" s="47">
        <f t="shared" si="1"/>
        <v>4694</v>
      </c>
      <c r="Q19" s="13"/>
      <c r="R19" s="13"/>
    </row>
    <row r="20" spans="1:18" ht="12" customHeight="1">
      <c r="A20" s="44">
        <v>15</v>
      </c>
      <c r="B20" s="47" t="s">
        <v>72</v>
      </c>
      <c r="C20" s="47">
        <v>14236</v>
      </c>
      <c r="D20" s="47">
        <v>5316</v>
      </c>
      <c r="E20" s="47">
        <v>2602</v>
      </c>
      <c r="F20" s="47">
        <v>3584</v>
      </c>
      <c r="G20" s="47">
        <v>499</v>
      </c>
      <c r="H20" s="47">
        <v>575</v>
      </c>
      <c r="I20" s="47">
        <v>1</v>
      </c>
      <c r="J20" s="47">
        <v>1</v>
      </c>
      <c r="K20" s="47">
        <v>382</v>
      </c>
      <c r="L20" s="47">
        <v>81</v>
      </c>
      <c r="M20" s="47">
        <v>3516</v>
      </c>
      <c r="N20" s="47">
        <v>11167</v>
      </c>
      <c r="O20" s="47">
        <f t="shared" si="0"/>
        <v>21236</v>
      </c>
      <c r="P20" s="47">
        <f t="shared" si="1"/>
        <v>20724</v>
      </c>
      <c r="Q20" s="13"/>
      <c r="R20" s="13"/>
    </row>
    <row r="21" spans="1:18" ht="12.75">
      <c r="A21" s="44">
        <v>16</v>
      </c>
      <c r="B21" s="47" t="s">
        <v>99</v>
      </c>
      <c r="C21" s="47">
        <v>1292</v>
      </c>
      <c r="D21" s="47">
        <v>1732</v>
      </c>
      <c r="E21" s="47">
        <v>122</v>
      </c>
      <c r="F21" s="47">
        <v>206</v>
      </c>
      <c r="G21" s="47">
        <v>451</v>
      </c>
      <c r="H21" s="47">
        <v>45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0"/>
        <v>1865</v>
      </c>
      <c r="P21" s="47">
        <f t="shared" si="1"/>
        <v>1983</v>
      </c>
      <c r="Q21" s="13"/>
      <c r="R21" s="13"/>
    </row>
    <row r="22" spans="1:18" ht="12.75">
      <c r="A22" s="44">
        <v>17</v>
      </c>
      <c r="B22" s="47" t="s">
        <v>20</v>
      </c>
      <c r="C22" s="47">
        <v>3275</v>
      </c>
      <c r="D22" s="47">
        <v>3810</v>
      </c>
      <c r="E22" s="47">
        <v>1085</v>
      </c>
      <c r="F22" s="47">
        <v>1290</v>
      </c>
      <c r="G22" s="47">
        <v>583</v>
      </c>
      <c r="H22" s="47">
        <v>660</v>
      </c>
      <c r="I22" s="47">
        <v>0</v>
      </c>
      <c r="J22" s="47">
        <v>0</v>
      </c>
      <c r="K22" s="47">
        <v>0</v>
      </c>
      <c r="L22" s="47">
        <v>0</v>
      </c>
      <c r="M22" s="47">
        <v>4827</v>
      </c>
      <c r="N22" s="47">
        <v>6267</v>
      </c>
      <c r="O22" s="47">
        <f t="shared" si="0"/>
        <v>9770</v>
      </c>
      <c r="P22" s="47">
        <f t="shared" si="1"/>
        <v>12027</v>
      </c>
      <c r="Q22" s="13"/>
      <c r="R22" s="13"/>
    </row>
    <row r="23" spans="1:18" ht="12.75">
      <c r="A23" s="44">
        <v>18</v>
      </c>
      <c r="B23" s="47" t="s">
        <v>21</v>
      </c>
      <c r="C23" s="47">
        <v>7545</v>
      </c>
      <c r="D23" s="47">
        <v>8564</v>
      </c>
      <c r="E23" s="47">
        <v>813</v>
      </c>
      <c r="F23" s="47">
        <v>1121</v>
      </c>
      <c r="G23" s="47">
        <v>828</v>
      </c>
      <c r="H23" s="47">
        <v>1024</v>
      </c>
      <c r="I23" s="47">
        <v>276</v>
      </c>
      <c r="J23" s="47">
        <v>288</v>
      </c>
      <c r="K23" s="47">
        <v>449</v>
      </c>
      <c r="L23" s="47">
        <v>607</v>
      </c>
      <c r="M23" s="47">
        <v>2987</v>
      </c>
      <c r="N23" s="47">
        <v>3615</v>
      </c>
      <c r="O23" s="47">
        <f t="shared" si="0"/>
        <v>12898</v>
      </c>
      <c r="P23" s="47">
        <f t="shared" si="1"/>
        <v>15219</v>
      </c>
      <c r="Q23" s="13"/>
      <c r="R23" s="13"/>
    </row>
    <row r="24" spans="1:18" ht="12.75">
      <c r="A24" s="44">
        <v>19</v>
      </c>
      <c r="B24" s="47" t="s">
        <v>19</v>
      </c>
      <c r="C24" s="47">
        <v>61</v>
      </c>
      <c r="D24" s="47">
        <v>115</v>
      </c>
      <c r="E24" s="47">
        <v>6</v>
      </c>
      <c r="F24" s="47">
        <v>18</v>
      </c>
      <c r="G24" s="47">
        <v>47</v>
      </c>
      <c r="H24" s="47">
        <v>60</v>
      </c>
      <c r="I24" s="47">
        <v>0</v>
      </c>
      <c r="J24" s="47">
        <v>0</v>
      </c>
      <c r="K24" s="47">
        <v>0</v>
      </c>
      <c r="L24" s="47">
        <v>0</v>
      </c>
      <c r="M24" s="47">
        <v>50</v>
      </c>
      <c r="N24" s="47">
        <v>196</v>
      </c>
      <c r="O24" s="47">
        <f t="shared" si="0"/>
        <v>164</v>
      </c>
      <c r="P24" s="47">
        <f t="shared" si="1"/>
        <v>389</v>
      </c>
      <c r="Q24" s="13"/>
      <c r="R24" s="13"/>
    </row>
    <row r="25" spans="1:18" ht="12.75">
      <c r="A25" s="44">
        <v>20</v>
      </c>
      <c r="B25" s="47" t="s">
        <v>118</v>
      </c>
      <c r="C25" s="47">
        <v>117</v>
      </c>
      <c r="D25" s="47">
        <v>275</v>
      </c>
      <c r="E25" s="47">
        <v>15</v>
      </c>
      <c r="F25" s="47">
        <v>15</v>
      </c>
      <c r="G25" s="47">
        <v>38</v>
      </c>
      <c r="H25" s="47">
        <v>54</v>
      </c>
      <c r="I25" s="47">
        <v>0</v>
      </c>
      <c r="J25" s="47">
        <v>0</v>
      </c>
      <c r="K25" s="47">
        <v>0</v>
      </c>
      <c r="L25" s="47">
        <v>0</v>
      </c>
      <c r="M25" s="47">
        <v>101</v>
      </c>
      <c r="N25" s="47">
        <v>766</v>
      </c>
      <c r="O25" s="47">
        <f t="shared" si="0"/>
        <v>271</v>
      </c>
      <c r="P25" s="47">
        <f t="shared" si="1"/>
        <v>1110</v>
      </c>
      <c r="Q25" s="13"/>
      <c r="R25" s="13"/>
    </row>
    <row r="26" spans="1:18" s="178" customFormat="1" ht="14.25">
      <c r="A26" s="151"/>
      <c r="B26" s="126" t="s">
        <v>210</v>
      </c>
      <c r="C26" s="126">
        <f aca="true" t="shared" si="2" ref="C26:P26">SUM(C6:C25)</f>
        <v>82772</v>
      </c>
      <c r="D26" s="126">
        <f t="shared" si="2"/>
        <v>62344</v>
      </c>
      <c r="E26" s="126">
        <f t="shared" si="2"/>
        <v>15192</v>
      </c>
      <c r="F26" s="126">
        <f t="shared" si="2"/>
        <v>28447</v>
      </c>
      <c r="G26" s="126">
        <f t="shared" si="2"/>
        <v>7686</v>
      </c>
      <c r="H26" s="126">
        <f t="shared" si="2"/>
        <v>7318</v>
      </c>
      <c r="I26" s="126">
        <f t="shared" si="2"/>
        <v>296</v>
      </c>
      <c r="J26" s="126">
        <f t="shared" si="2"/>
        <v>365</v>
      </c>
      <c r="K26" s="126">
        <f t="shared" si="2"/>
        <v>2958</v>
      </c>
      <c r="L26" s="126">
        <f t="shared" si="2"/>
        <v>1974</v>
      </c>
      <c r="M26" s="126">
        <f>SUM(M6:M25)</f>
        <v>38545</v>
      </c>
      <c r="N26" s="126">
        <f>SUM(N6:N25)</f>
        <v>56316</v>
      </c>
      <c r="O26" s="126">
        <f t="shared" si="2"/>
        <v>147449</v>
      </c>
      <c r="P26" s="126">
        <f t="shared" si="2"/>
        <v>156764</v>
      </c>
      <c r="Q26" s="157"/>
      <c r="R26" s="157"/>
    </row>
    <row r="27" spans="1:18" ht="12.75">
      <c r="A27" s="44">
        <v>21</v>
      </c>
      <c r="B27" s="47" t="s">
        <v>23</v>
      </c>
      <c r="C27" s="47">
        <v>94</v>
      </c>
      <c r="D27" s="47">
        <v>191</v>
      </c>
      <c r="E27" s="47">
        <v>20</v>
      </c>
      <c r="F27" s="47">
        <v>62</v>
      </c>
      <c r="G27" s="47">
        <v>9</v>
      </c>
      <c r="H27" s="47">
        <v>46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aca="true" t="shared" si="3" ref="O27:O32">C27+E27+G27+I27+K27+M27</f>
        <v>123</v>
      </c>
      <c r="P27" s="47">
        <f aca="true" t="shared" si="4" ref="P27:P32">D27+F27+H27+J27+L27+N27</f>
        <v>299</v>
      </c>
      <c r="Q27" s="13"/>
      <c r="R27" s="13"/>
    </row>
    <row r="28" spans="1:18" ht="12.75">
      <c r="A28" s="44">
        <v>22</v>
      </c>
      <c r="B28" s="47" t="s">
        <v>245</v>
      </c>
      <c r="C28" s="47">
        <v>28</v>
      </c>
      <c r="D28" s="47">
        <v>233</v>
      </c>
      <c r="E28" s="47">
        <v>8</v>
      </c>
      <c r="F28" s="47">
        <v>69</v>
      </c>
      <c r="G28" s="47">
        <v>5</v>
      </c>
      <c r="H28" s="47">
        <v>43</v>
      </c>
      <c r="I28" s="47">
        <v>0</v>
      </c>
      <c r="J28" s="47">
        <v>0</v>
      </c>
      <c r="K28" s="47">
        <v>0</v>
      </c>
      <c r="L28" s="47">
        <v>0</v>
      </c>
      <c r="M28" s="47">
        <v>14</v>
      </c>
      <c r="N28" s="47">
        <v>157</v>
      </c>
      <c r="O28" s="47">
        <f t="shared" si="3"/>
        <v>55</v>
      </c>
      <c r="P28" s="47">
        <f t="shared" si="4"/>
        <v>502</v>
      </c>
      <c r="Q28" s="13"/>
      <c r="R28" s="13"/>
    </row>
    <row r="29" spans="1:18" ht="12.75">
      <c r="A29" s="44">
        <v>23</v>
      </c>
      <c r="B29" s="47" t="s">
        <v>160</v>
      </c>
      <c r="C29" s="47">
        <v>159</v>
      </c>
      <c r="D29" s="47">
        <v>305</v>
      </c>
      <c r="E29" s="47">
        <v>83</v>
      </c>
      <c r="F29" s="47">
        <v>143</v>
      </c>
      <c r="G29" s="47">
        <v>1</v>
      </c>
      <c r="H29" s="47">
        <v>1</v>
      </c>
      <c r="I29" s="47">
        <v>0</v>
      </c>
      <c r="J29" s="47">
        <v>0</v>
      </c>
      <c r="K29" s="47">
        <v>0</v>
      </c>
      <c r="L29" s="47">
        <v>0</v>
      </c>
      <c r="M29" s="47">
        <v>2</v>
      </c>
      <c r="N29" s="47">
        <v>6</v>
      </c>
      <c r="O29" s="47">
        <f t="shared" si="3"/>
        <v>245</v>
      </c>
      <c r="P29" s="47">
        <f t="shared" si="4"/>
        <v>455</v>
      </c>
      <c r="Q29" s="13"/>
      <c r="R29" s="13"/>
    </row>
    <row r="30" spans="1:18" ht="12.75">
      <c r="A30" s="44">
        <v>24</v>
      </c>
      <c r="B30" s="47" t="s">
        <v>22</v>
      </c>
      <c r="C30" s="47">
        <v>26</v>
      </c>
      <c r="D30" s="47">
        <v>49</v>
      </c>
      <c r="E30" s="47">
        <v>13</v>
      </c>
      <c r="F30" s="47">
        <v>67</v>
      </c>
      <c r="G30" s="47">
        <v>47</v>
      </c>
      <c r="H30" s="47">
        <v>162</v>
      </c>
      <c r="I30" s="47">
        <v>0</v>
      </c>
      <c r="J30" s="47">
        <v>0</v>
      </c>
      <c r="K30" s="47">
        <v>0</v>
      </c>
      <c r="L30" s="47">
        <v>0</v>
      </c>
      <c r="M30" s="47">
        <v>11</v>
      </c>
      <c r="N30" s="47">
        <v>108</v>
      </c>
      <c r="O30" s="47">
        <f t="shared" si="3"/>
        <v>97</v>
      </c>
      <c r="P30" s="47">
        <f t="shared" si="4"/>
        <v>386</v>
      </c>
      <c r="Q30" s="13"/>
      <c r="R30" s="13"/>
    </row>
    <row r="31" spans="1:18" ht="12.75">
      <c r="A31" s="44">
        <v>25</v>
      </c>
      <c r="B31" s="47" t="s">
        <v>133</v>
      </c>
      <c r="C31" s="47">
        <v>186</v>
      </c>
      <c r="D31" s="47">
        <v>205</v>
      </c>
      <c r="E31" s="47">
        <v>18</v>
      </c>
      <c r="F31" s="47">
        <v>76</v>
      </c>
      <c r="G31" s="47">
        <v>44</v>
      </c>
      <c r="H31" s="47">
        <v>143</v>
      </c>
      <c r="I31" s="47">
        <v>0</v>
      </c>
      <c r="J31" s="47">
        <v>0</v>
      </c>
      <c r="K31" s="47">
        <v>0</v>
      </c>
      <c r="L31" s="47">
        <v>0</v>
      </c>
      <c r="M31" s="47">
        <v>192</v>
      </c>
      <c r="N31" s="47">
        <v>1265</v>
      </c>
      <c r="O31" s="47">
        <f t="shared" si="3"/>
        <v>440</v>
      </c>
      <c r="P31" s="47">
        <f t="shared" si="4"/>
        <v>1689</v>
      </c>
      <c r="Q31" s="13"/>
      <c r="R31" s="13"/>
    </row>
    <row r="32" spans="1:18" ht="12.75">
      <c r="A32" s="44">
        <v>26</v>
      </c>
      <c r="B32" s="47" t="s">
        <v>18</v>
      </c>
      <c r="C32" s="47">
        <v>77658</v>
      </c>
      <c r="D32" s="47">
        <v>128545</v>
      </c>
      <c r="E32" s="47">
        <v>14120</v>
      </c>
      <c r="F32" s="47">
        <v>26190</v>
      </c>
      <c r="G32" s="47">
        <v>6024</v>
      </c>
      <c r="H32" s="47">
        <v>17373</v>
      </c>
      <c r="I32" s="47">
        <v>490</v>
      </c>
      <c r="J32" s="47">
        <v>680</v>
      </c>
      <c r="K32" s="47">
        <v>2466</v>
      </c>
      <c r="L32" s="47">
        <v>3543</v>
      </c>
      <c r="M32" s="47">
        <v>17861</v>
      </c>
      <c r="N32" s="47">
        <v>118984</v>
      </c>
      <c r="O32" s="47">
        <f t="shared" si="3"/>
        <v>118619</v>
      </c>
      <c r="P32" s="47">
        <f t="shared" si="4"/>
        <v>295315</v>
      </c>
      <c r="Q32" s="13"/>
      <c r="R32" s="13"/>
    </row>
    <row r="33" spans="1:18" s="178" customFormat="1" ht="14.25">
      <c r="A33" s="151"/>
      <c r="B33" s="126" t="s">
        <v>212</v>
      </c>
      <c r="C33" s="126">
        <f aca="true" t="shared" si="5" ref="C33:P33">SUM(C27:C32)</f>
        <v>78151</v>
      </c>
      <c r="D33" s="126">
        <f t="shared" si="5"/>
        <v>129528</v>
      </c>
      <c r="E33" s="126">
        <f t="shared" si="5"/>
        <v>14262</v>
      </c>
      <c r="F33" s="126">
        <f t="shared" si="5"/>
        <v>26607</v>
      </c>
      <c r="G33" s="126">
        <f t="shared" si="5"/>
        <v>6130</v>
      </c>
      <c r="H33" s="126">
        <f t="shared" si="5"/>
        <v>17768</v>
      </c>
      <c r="I33" s="126">
        <f t="shared" si="5"/>
        <v>490</v>
      </c>
      <c r="J33" s="126">
        <f t="shared" si="5"/>
        <v>680</v>
      </c>
      <c r="K33" s="126">
        <f t="shared" si="5"/>
        <v>2466</v>
      </c>
      <c r="L33" s="126">
        <f t="shared" si="5"/>
        <v>3543</v>
      </c>
      <c r="M33" s="126">
        <f t="shared" si="5"/>
        <v>18080</v>
      </c>
      <c r="N33" s="126">
        <f t="shared" si="5"/>
        <v>120520</v>
      </c>
      <c r="O33" s="126">
        <f t="shared" si="5"/>
        <v>119579</v>
      </c>
      <c r="P33" s="126">
        <f t="shared" si="5"/>
        <v>298646</v>
      </c>
      <c r="Q33" s="157"/>
      <c r="R33" s="157"/>
    </row>
    <row r="34" spans="1:18" ht="12.75">
      <c r="A34" s="44">
        <v>27</v>
      </c>
      <c r="B34" s="47" t="s">
        <v>214</v>
      </c>
      <c r="C34" s="47">
        <v>896</v>
      </c>
      <c r="D34" s="47">
        <v>1715</v>
      </c>
      <c r="E34" s="47">
        <v>149</v>
      </c>
      <c r="F34" s="47">
        <v>598</v>
      </c>
      <c r="G34" s="47">
        <v>25</v>
      </c>
      <c r="H34" s="47">
        <v>56</v>
      </c>
      <c r="I34" s="47">
        <v>1</v>
      </c>
      <c r="J34" s="47">
        <v>0</v>
      </c>
      <c r="K34" s="47">
        <v>3</v>
      </c>
      <c r="L34" s="47">
        <v>15</v>
      </c>
      <c r="M34" s="47">
        <v>0</v>
      </c>
      <c r="N34" s="47">
        <v>0</v>
      </c>
      <c r="O34" s="47">
        <f aca="true" t="shared" si="6" ref="O34:O44">C34+E34+G34+I34+K34+M34</f>
        <v>1074</v>
      </c>
      <c r="P34" s="47">
        <f aca="true" t="shared" si="7" ref="P34:P44">D34+F34+H34+J34+L34+N34</f>
        <v>2384</v>
      </c>
      <c r="Q34" s="13"/>
      <c r="R34" s="13"/>
    </row>
    <row r="35" spans="1:18" ht="12.75">
      <c r="A35" s="44">
        <v>28</v>
      </c>
      <c r="B35" s="47" t="s">
        <v>205</v>
      </c>
      <c r="C35" s="47">
        <v>17428</v>
      </c>
      <c r="D35" s="47">
        <v>6117</v>
      </c>
      <c r="E35" s="47">
        <v>692</v>
      </c>
      <c r="F35" s="47">
        <v>3886</v>
      </c>
      <c r="G35" s="47">
        <v>1413</v>
      </c>
      <c r="H35" s="47">
        <v>1250</v>
      </c>
      <c r="I35" s="47">
        <v>0</v>
      </c>
      <c r="J35" s="47">
        <v>0</v>
      </c>
      <c r="K35" s="47">
        <v>3751</v>
      </c>
      <c r="L35" s="47">
        <v>659</v>
      </c>
      <c r="M35" s="47">
        <v>0</v>
      </c>
      <c r="N35" s="47">
        <v>0</v>
      </c>
      <c r="O35" s="47">
        <f t="shared" si="6"/>
        <v>23284</v>
      </c>
      <c r="P35" s="47">
        <f t="shared" si="7"/>
        <v>11912</v>
      </c>
      <c r="Q35" s="13"/>
      <c r="R35" s="13"/>
    </row>
    <row r="36" spans="1:18" ht="12.75">
      <c r="A36" s="44">
        <v>29</v>
      </c>
      <c r="B36" s="47" t="s">
        <v>206</v>
      </c>
      <c r="C36" s="47">
        <v>1636</v>
      </c>
      <c r="D36" s="47">
        <v>6923</v>
      </c>
      <c r="E36" s="47">
        <v>47</v>
      </c>
      <c r="F36" s="47">
        <v>351</v>
      </c>
      <c r="G36" s="47">
        <v>12</v>
      </c>
      <c r="H36" s="47">
        <v>30</v>
      </c>
      <c r="I36" s="47">
        <v>0</v>
      </c>
      <c r="J36" s="47">
        <v>0</v>
      </c>
      <c r="K36" s="47">
        <v>1</v>
      </c>
      <c r="L36" s="47">
        <v>1</v>
      </c>
      <c r="M36" s="47">
        <v>0</v>
      </c>
      <c r="N36" s="47">
        <v>0</v>
      </c>
      <c r="O36" s="47">
        <f t="shared" si="6"/>
        <v>1696</v>
      </c>
      <c r="P36" s="47">
        <f t="shared" si="7"/>
        <v>7305</v>
      </c>
      <c r="Q36" s="13"/>
      <c r="R36" s="13"/>
    </row>
    <row r="37" spans="1:18" ht="12.75">
      <c r="A37" s="44">
        <v>30</v>
      </c>
      <c r="B37" s="47" t="s">
        <v>207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6"/>
        <v>0</v>
      </c>
      <c r="P37" s="47">
        <f t="shared" si="7"/>
        <v>0</v>
      </c>
      <c r="Q37" s="13"/>
      <c r="R37" s="13"/>
    </row>
    <row r="38" spans="1:18" ht="12.75">
      <c r="A38" s="88">
        <v>31</v>
      </c>
      <c r="B38" s="89" t="s">
        <v>328</v>
      </c>
      <c r="C38" s="47">
        <v>8</v>
      </c>
      <c r="D38" s="47">
        <v>19</v>
      </c>
      <c r="E38" s="47">
        <v>1</v>
      </c>
      <c r="F38" s="47">
        <v>1</v>
      </c>
      <c r="G38" s="47">
        <v>1</v>
      </c>
      <c r="H38" s="47">
        <v>6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6"/>
        <v>10</v>
      </c>
      <c r="P38" s="47">
        <f t="shared" si="7"/>
        <v>26</v>
      </c>
      <c r="Q38" s="13"/>
      <c r="R38" s="13"/>
    </row>
    <row r="39" spans="1:18" ht="12.75">
      <c r="A39" s="44">
        <v>32</v>
      </c>
      <c r="B39" s="47" t="s">
        <v>224</v>
      </c>
      <c r="C39" s="47">
        <v>6</v>
      </c>
      <c r="D39" s="47">
        <v>2</v>
      </c>
      <c r="E39" s="47">
        <v>1</v>
      </c>
      <c r="F39" s="47">
        <v>1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6"/>
        <v>7</v>
      </c>
      <c r="P39" s="47">
        <f t="shared" si="7"/>
        <v>3</v>
      </c>
      <c r="Q39" s="13"/>
      <c r="R39" s="13"/>
    </row>
    <row r="40" spans="1:18" ht="12.75">
      <c r="A40" s="44">
        <v>33</v>
      </c>
      <c r="B40" s="47" t="s">
        <v>236</v>
      </c>
      <c r="C40" s="47">
        <v>73</v>
      </c>
      <c r="D40" s="47">
        <v>75</v>
      </c>
      <c r="E40" s="47">
        <v>30</v>
      </c>
      <c r="F40" s="47">
        <v>21</v>
      </c>
      <c r="G40" s="47">
        <v>368</v>
      </c>
      <c r="H40" s="47">
        <v>576</v>
      </c>
      <c r="I40" s="47">
        <v>0</v>
      </c>
      <c r="J40" s="47">
        <v>0</v>
      </c>
      <c r="K40" s="47">
        <v>0</v>
      </c>
      <c r="L40" s="47">
        <v>0</v>
      </c>
      <c r="M40" s="47">
        <v>65</v>
      </c>
      <c r="N40" s="47">
        <v>24</v>
      </c>
      <c r="O40" s="47">
        <f t="shared" si="6"/>
        <v>536</v>
      </c>
      <c r="P40" s="47">
        <f t="shared" si="7"/>
        <v>696</v>
      </c>
      <c r="Q40" s="13"/>
      <c r="R40" s="13"/>
    </row>
    <row r="41" spans="1:18" ht="12.75">
      <c r="A41" s="44">
        <v>34</v>
      </c>
      <c r="B41" s="47" t="s">
        <v>24</v>
      </c>
      <c r="C41" s="47">
        <v>113</v>
      </c>
      <c r="D41" s="47">
        <v>364</v>
      </c>
      <c r="E41" s="47">
        <v>7</v>
      </c>
      <c r="F41" s="47">
        <v>17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18</v>
      </c>
      <c r="N41" s="47">
        <v>163</v>
      </c>
      <c r="O41" s="47">
        <f t="shared" si="6"/>
        <v>138</v>
      </c>
      <c r="P41" s="47">
        <f t="shared" si="7"/>
        <v>544</v>
      </c>
      <c r="Q41" s="13"/>
      <c r="R41" s="13"/>
    </row>
    <row r="42" spans="1:18" ht="12.75">
      <c r="A42" s="44">
        <v>35</v>
      </c>
      <c r="B42" s="47" t="s">
        <v>209</v>
      </c>
      <c r="C42" s="47">
        <v>8</v>
      </c>
      <c r="D42" s="47">
        <v>47</v>
      </c>
      <c r="E42" s="47">
        <v>4</v>
      </c>
      <c r="F42" s="47">
        <v>70</v>
      </c>
      <c r="G42" s="47">
        <v>3</v>
      </c>
      <c r="H42" s="47">
        <v>6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6"/>
        <v>15</v>
      </c>
      <c r="P42" s="47">
        <f t="shared" si="7"/>
        <v>123</v>
      </c>
      <c r="Q42" s="13"/>
      <c r="R42" s="13"/>
    </row>
    <row r="43" spans="1:18" ht="12.75">
      <c r="A43" s="44">
        <v>36</v>
      </c>
      <c r="B43" s="47" t="s">
        <v>329</v>
      </c>
      <c r="C43" s="47">
        <v>1</v>
      </c>
      <c r="D43" s="47">
        <v>1</v>
      </c>
      <c r="E43" s="47">
        <v>0</v>
      </c>
      <c r="F43" s="47">
        <v>0</v>
      </c>
      <c r="G43" s="47">
        <v>46</v>
      </c>
      <c r="H43" s="47">
        <v>339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6"/>
        <v>47</v>
      </c>
      <c r="P43" s="47">
        <f t="shared" si="7"/>
        <v>340</v>
      </c>
      <c r="Q43" s="13"/>
      <c r="R43" s="13"/>
    </row>
    <row r="44" spans="1:18" ht="12.75">
      <c r="A44" s="44">
        <v>37</v>
      </c>
      <c r="B44" s="47" t="s">
        <v>332</v>
      </c>
      <c r="C44" s="47">
        <v>18</v>
      </c>
      <c r="D44" s="47">
        <v>70</v>
      </c>
      <c r="E44" s="47">
        <v>8</v>
      </c>
      <c r="F44" s="47">
        <v>13</v>
      </c>
      <c r="G44" s="47">
        <v>0</v>
      </c>
      <c r="H44" s="47">
        <v>0</v>
      </c>
      <c r="I44" s="47">
        <v>0</v>
      </c>
      <c r="J44" s="47">
        <v>0</v>
      </c>
      <c r="K44" s="47">
        <v>1</v>
      </c>
      <c r="L44" s="47">
        <v>1</v>
      </c>
      <c r="M44" s="47">
        <v>14</v>
      </c>
      <c r="N44" s="47">
        <v>372</v>
      </c>
      <c r="O44" s="47">
        <f t="shared" si="6"/>
        <v>41</v>
      </c>
      <c r="P44" s="47">
        <f t="shared" si="7"/>
        <v>456</v>
      </c>
      <c r="Q44" s="13"/>
      <c r="R44" s="13"/>
    </row>
    <row r="45" spans="1:18" s="178" customFormat="1" ht="14.25">
      <c r="A45" s="151"/>
      <c r="B45" s="126" t="s">
        <v>211</v>
      </c>
      <c r="C45" s="126">
        <f aca="true" t="shared" si="8" ref="C45:P45">SUM(C34:C44)</f>
        <v>20187</v>
      </c>
      <c r="D45" s="126">
        <f t="shared" si="8"/>
        <v>15333</v>
      </c>
      <c r="E45" s="126">
        <f t="shared" si="8"/>
        <v>939</v>
      </c>
      <c r="F45" s="126">
        <f t="shared" si="8"/>
        <v>4958</v>
      </c>
      <c r="G45" s="126">
        <f t="shared" si="8"/>
        <v>1868</v>
      </c>
      <c r="H45" s="126">
        <f t="shared" si="8"/>
        <v>2263</v>
      </c>
      <c r="I45" s="126">
        <f t="shared" si="8"/>
        <v>1</v>
      </c>
      <c r="J45" s="126">
        <f t="shared" si="8"/>
        <v>0</v>
      </c>
      <c r="K45" s="126">
        <f t="shared" si="8"/>
        <v>3756</v>
      </c>
      <c r="L45" s="126">
        <f t="shared" si="8"/>
        <v>676</v>
      </c>
      <c r="M45" s="126">
        <f t="shared" si="8"/>
        <v>97</v>
      </c>
      <c r="N45" s="126">
        <f t="shared" si="8"/>
        <v>559</v>
      </c>
      <c r="O45" s="126">
        <f t="shared" si="8"/>
        <v>26848</v>
      </c>
      <c r="P45" s="126">
        <f t="shared" si="8"/>
        <v>23789</v>
      </c>
      <c r="Q45" s="157"/>
      <c r="R45" s="157"/>
    </row>
    <row r="46" spans="1:18" s="178" customFormat="1" ht="14.25">
      <c r="A46" s="151"/>
      <c r="B46" s="152" t="s">
        <v>117</v>
      </c>
      <c r="C46" s="126">
        <f aca="true" t="shared" si="9" ref="C46:P46">C26+C33+C45</f>
        <v>181110</v>
      </c>
      <c r="D46" s="126">
        <f t="shared" si="9"/>
        <v>207205</v>
      </c>
      <c r="E46" s="126">
        <f t="shared" si="9"/>
        <v>30393</v>
      </c>
      <c r="F46" s="126">
        <f t="shared" si="9"/>
        <v>60012</v>
      </c>
      <c r="G46" s="126">
        <f t="shared" si="9"/>
        <v>15684</v>
      </c>
      <c r="H46" s="126">
        <f t="shared" si="9"/>
        <v>27349</v>
      </c>
      <c r="I46" s="126">
        <f t="shared" si="9"/>
        <v>787</v>
      </c>
      <c r="J46" s="126">
        <f t="shared" si="9"/>
        <v>1045</v>
      </c>
      <c r="K46" s="126">
        <f t="shared" si="9"/>
        <v>9180</v>
      </c>
      <c r="L46" s="126">
        <f t="shared" si="9"/>
        <v>6193</v>
      </c>
      <c r="M46" s="126">
        <f t="shared" si="9"/>
        <v>56722</v>
      </c>
      <c r="N46" s="126">
        <f t="shared" si="9"/>
        <v>177395</v>
      </c>
      <c r="O46" s="126">
        <f t="shared" si="9"/>
        <v>293876</v>
      </c>
      <c r="P46" s="126">
        <f t="shared" si="9"/>
        <v>479199</v>
      </c>
      <c r="Q46" s="157"/>
      <c r="R46" s="157"/>
    </row>
    <row r="47" spans="1:18" ht="13.5" customHeight="1">
      <c r="A47" s="81"/>
      <c r="B47" s="149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13"/>
      <c r="R47" s="13"/>
    </row>
    <row r="48" spans="1:18" ht="14.25">
      <c r="A48" s="149"/>
      <c r="B48" s="149"/>
      <c r="C48" s="29"/>
      <c r="D48" s="29"/>
      <c r="E48" s="29"/>
      <c r="F48" s="29"/>
      <c r="G48" s="29"/>
      <c r="H48" s="29"/>
      <c r="I48" s="55"/>
      <c r="J48" s="55"/>
      <c r="K48" s="55"/>
      <c r="L48" s="55"/>
      <c r="M48" s="55"/>
      <c r="N48" s="55"/>
      <c r="O48" s="55"/>
      <c r="P48" s="55"/>
      <c r="Q48" s="13"/>
      <c r="R48" s="13"/>
    </row>
    <row r="49" spans="1:18" ht="18" customHeight="1">
      <c r="A49" s="81"/>
      <c r="B49" s="81"/>
      <c r="C49" s="55" t="s">
        <v>31</v>
      </c>
      <c r="D49" s="29"/>
      <c r="E49" s="29"/>
      <c r="F49" s="29"/>
      <c r="G49" s="29"/>
      <c r="H49" s="55"/>
      <c r="I49" s="55"/>
      <c r="J49" s="55"/>
      <c r="K49" s="55"/>
      <c r="L49" s="55"/>
      <c r="M49" s="55"/>
      <c r="N49" s="55"/>
      <c r="O49" s="56"/>
      <c r="P49" s="55"/>
      <c r="Q49" s="13"/>
      <c r="R49" s="13"/>
    </row>
    <row r="50" spans="1:18" ht="12.75">
      <c r="A50" s="150" t="s">
        <v>4</v>
      </c>
      <c r="B50" s="150" t="s">
        <v>5</v>
      </c>
      <c r="C50" s="475" t="s">
        <v>141</v>
      </c>
      <c r="D50" s="477"/>
      <c r="E50" s="475" t="s">
        <v>140</v>
      </c>
      <c r="F50" s="477"/>
      <c r="G50" s="475" t="s">
        <v>139</v>
      </c>
      <c r="H50" s="477"/>
      <c r="I50" s="475" t="s">
        <v>138</v>
      </c>
      <c r="J50" s="477"/>
      <c r="K50" s="494" t="s">
        <v>137</v>
      </c>
      <c r="L50" s="494"/>
      <c r="M50" s="494" t="s">
        <v>213</v>
      </c>
      <c r="N50" s="494"/>
      <c r="O50" s="494" t="s">
        <v>3</v>
      </c>
      <c r="P50" s="494"/>
      <c r="Q50" s="13"/>
      <c r="R50" s="13"/>
    </row>
    <row r="51" spans="1:18" ht="12.75">
      <c r="A51" s="150"/>
      <c r="B51" s="150"/>
      <c r="C51" s="181"/>
      <c r="D51" s="164"/>
      <c r="E51" s="181"/>
      <c r="F51" s="164"/>
      <c r="G51" s="181"/>
      <c r="H51" s="164"/>
      <c r="I51" s="181"/>
      <c r="J51" s="164"/>
      <c r="K51" s="102"/>
      <c r="L51" s="102"/>
      <c r="M51" s="102"/>
      <c r="N51" s="102"/>
      <c r="O51" s="102"/>
      <c r="P51" s="102"/>
      <c r="Q51" s="13"/>
      <c r="R51" s="13"/>
    </row>
    <row r="52" spans="1:18" ht="12.75">
      <c r="A52" s="150"/>
      <c r="B52" s="150"/>
      <c r="C52" s="181"/>
      <c r="D52" s="164"/>
      <c r="E52" s="181"/>
      <c r="F52" s="164"/>
      <c r="G52" s="181"/>
      <c r="H52" s="164"/>
      <c r="I52" s="181"/>
      <c r="J52" s="164"/>
      <c r="K52" s="102"/>
      <c r="L52" s="102"/>
      <c r="M52" s="102"/>
      <c r="N52" s="102"/>
      <c r="O52" s="102"/>
      <c r="P52" s="102"/>
      <c r="Q52" s="13"/>
      <c r="R52" s="13"/>
    </row>
    <row r="53" spans="1:16" ht="13.5" customHeight="1">
      <c r="A53" s="150" t="s">
        <v>4</v>
      </c>
      <c r="B53" s="150" t="s">
        <v>5</v>
      </c>
      <c r="C53" s="475" t="s">
        <v>141</v>
      </c>
      <c r="D53" s="477"/>
      <c r="E53" s="475" t="s">
        <v>140</v>
      </c>
      <c r="F53" s="477"/>
      <c r="G53" s="475" t="s">
        <v>139</v>
      </c>
      <c r="H53" s="477"/>
      <c r="I53" s="475" t="s">
        <v>138</v>
      </c>
      <c r="J53" s="477"/>
      <c r="K53" s="494" t="s">
        <v>137</v>
      </c>
      <c r="L53" s="494"/>
      <c r="M53" s="494" t="s">
        <v>213</v>
      </c>
      <c r="N53" s="494"/>
      <c r="O53" s="494" t="s">
        <v>3</v>
      </c>
      <c r="P53" s="494"/>
    </row>
    <row r="54" spans="1:18" ht="13.5" customHeight="1">
      <c r="A54" s="142" t="s">
        <v>6</v>
      </c>
      <c r="B54" s="142"/>
      <c r="C54" s="102" t="s">
        <v>52</v>
      </c>
      <c r="D54" s="102" t="s">
        <v>58</v>
      </c>
      <c r="E54" s="102" t="s">
        <v>52</v>
      </c>
      <c r="F54" s="102" t="s">
        <v>58</v>
      </c>
      <c r="G54" s="102" t="s">
        <v>52</v>
      </c>
      <c r="H54" s="102" t="s">
        <v>58</v>
      </c>
      <c r="I54" s="102" t="s">
        <v>52</v>
      </c>
      <c r="J54" s="102" t="s">
        <v>58</v>
      </c>
      <c r="K54" s="102" t="s">
        <v>52</v>
      </c>
      <c r="L54" s="102" t="s">
        <v>58</v>
      </c>
      <c r="M54" s="102" t="s">
        <v>52</v>
      </c>
      <c r="N54" s="102" t="s">
        <v>58</v>
      </c>
      <c r="O54" s="102" t="s">
        <v>52</v>
      </c>
      <c r="P54" s="102" t="s">
        <v>58</v>
      </c>
      <c r="Q54" s="13"/>
      <c r="R54" s="13"/>
    </row>
    <row r="55" spans="1:18" ht="15" customHeight="1">
      <c r="A55" s="44">
        <v>38</v>
      </c>
      <c r="B55" s="47" t="s">
        <v>73</v>
      </c>
      <c r="C55" s="47">
        <v>1105</v>
      </c>
      <c r="D55" s="47">
        <v>1040</v>
      </c>
      <c r="E55" s="47">
        <v>15</v>
      </c>
      <c r="F55" s="47">
        <v>6</v>
      </c>
      <c r="G55" s="47">
        <v>34</v>
      </c>
      <c r="H55" s="47">
        <v>11</v>
      </c>
      <c r="I55" s="47">
        <v>0</v>
      </c>
      <c r="J55" s="47">
        <v>0</v>
      </c>
      <c r="K55" s="47">
        <v>0</v>
      </c>
      <c r="L55" s="47">
        <v>0</v>
      </c>
      <c r="M55" s="47">
        <v>506</v>
      </c>
      <c r="N55" s="47">
        <v>513</v>
      </c>
      <c r="O55" s="47">
        <f aca="true" t="shared" si="10" ref="O55:O62">C55+E55+G55+I55+K55+M55</f>
        <v>1660</v>
      </c>
      <c r="P55" s="47">
        <f aca="true" t="shared" si="11" ref="P55:P62">D55+F55+H55+J55+L55+N55</f>
        <v>1570</v>
      </c>
      <c r="Q55" s="13"/>
      <c r="R55" s="13"/>
    </row>
    <row r="56" spans="1:18" ht="15" customHeight="1">
      <c r="A56" s="44">
        <v>39</v>
      </c>
      <c r="B56" s="47" t="s">
        <v>250</v>
      </c>
      <c r="C56" s="47">
        <v>5798</v>
      </c>
      <c r="D56" s="47">
        <v>2503</v>
      </c>
      <c r="E56" s="47">
        <v>639</v>
      </c>
      <c r="F56" s="47">
        <v>1090</v>
      </c>
      <c r="G56" s="47">
        <v>172</v>
      </c>
      <c r="H56" s="47">
        <v>83</v>
      </c>
      <c r="I56" s="47">
        <v>0</v>
      </c>
      <c r="J56" s="47">
        <v>0</v>
      </c>
      <c r="K56" s="47">
        <v>31</v>
      </c>
      <c r="L56" s="47">
        <v>67</v>
      </c>
      <c r="M56" s="47">
        <v>12622</v>
      </c>
      <c r="N56" s="47">
        <v>15036</v>
      </c>
      <c r="O56" s="47">
        <f t="shared" si="10"/>
        <v>19262</v>
      </c>
      <c r="P56" s="47">
        <f t="shared" si="11"/>
        <v>18779</v>
      </c>
      <c r="Q56" s="13"/>
      <c r="R56" s="13"/>
    </row>
    <row r="57" spans="1:18" ht="15" customHeight="1">
      <c r="A57" s="44">
        <v>40</v>
      </c>
      <c r="B57" s="47" t="s">
        <v>28</v>
      </c>
      <c r="C57" s="47">
        <v>230</v>
      </c>
      <c r="D57" s="47">
        <v>153</v>
      </c>
      <c r="E57" s="47">
        <v>10</v>
      </c>
      <c r="F57" s="47">
        <v>10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94</v>
      </c>
      <c r="N57" s="47">
        <v>56</v>
      </c>
      <c r="O57" s="47">
        <f t="shared" si="10"/>
        <v>334</v>
      </c>
      <c r="P57" s="47">
        <f t="shared" si="11"/>
        <v>219</v>
      </c>
      <c r="Q57" s="13"/>
      <c r="R57" s="13"/>
    </row>
    <row r="58" spans="1:18" ht="15" customHeight="1">
      <c r="A58" s="44">
        <v>41</v>
      </c>
      <c r="B58" s="47" t="s">
        <v>217</v>
      </c>
      <c r="C58" s="47">
        <v>6404</v>
      </c>
      <c r="D58" s="47">
        <v>3619</v>
      </c>
      <c r="E58" s="47">
        <v>110</v>
      </c>
      <c r="F58" s="47">
        <v>113</v>
      </c>
      <c r="G58" s="47">
        <v>94</v>
      </c>
      <c r="H58" s="47">
        <v>103</v>
      </c>
      <c r="I58" s="47">
        <v>0</v>
      </c>
      <c r="J58" s="47">
        <v>0</v>
      </c>
      <c r="K58" s="47">
        <v>0</v>
      </c>
      <c r="L58" s="47">
        <v>0</v>
      </c>
      <c r="M58" s="47">
        <v>592</v>
      </c>
      <c r="N58" s="47">
        <v>524</v>
      </c>
      <c r="O58" s="47">
        <f t="shared" si="10"/>
        <v>7200</v>
      </c>
      <c r="P58" s="47">
        <f t="shared" si="11"/>
        <v>4359</v>
      </c>
      <c r="Q58" s="13"/>
      <c r="R58" s="13"/>
    </row>
    <row r="59" spans="1:18" ht="15" customHeight="1">
      <c r="A59" s="44">
        <v>42</v>
      </c>
      <c r="B59" s="47" t="s">
        <v>27</v>
      </c>
      <c r="C59" s="47">
        <v>416</v>
      </c>
      <c r="D59" s="47">
        <v>143</v>
      </c>
      <c r="E59" s="47">
        <v>4</v>
      </c>
      <c r="F59" s="47">
        <v>2</v>
      </c>
      <c r="G59" s="47">
        <v>16</v>
      </c>
      <c r="H59" s="47">
        <v>8</v>
      </c>
      <c r="I59" s="47">
        <v>0</v>
      </c>
      <c r="J59" s="47">
        <v>0</v>
      </c>
      <c r="K59" s="47">
        <v>7</v>
      </c>
      <c r="L59" s="47">
        <v>10</v>
      </c>
      <c r="M59" s="47">
        <v>0</v>
      </c>
      <c r="N59" s="47">
        <v>0</v>
      </c>
      <c r="O59" s="47">
        <f t="shared" si="10"/>
        <v>443</v>
      </c>
      <c r="P59" s="47">
        <f t="shared" si="11"/>
        <v>163</v>
      </c>
      <c r="Q59" s="13"/>
      <c r="R59" s="13"/>
    </row>
    <row r="60" spans="1:18" ht="15" customHeight="1">
      <c r="A60" s="44">
        <v>43</v>
      </c>
      <c r="B60" s="47" t="s">
        <v>344</v>
      </c>
      <c r="C60" s="47">
        <v>6145</v>
      </c>
      <c r="D60" s="47">
        <v>3439</v>
      </c>
      <c r="E60" s="47">
        <v>864</v>
      </c>
      <c r="F60" s="47">
        <v>418</v>
      </c>
      <c r="G60" s="47">
        <v>530</v>
      </c>
      <c r="H60" s="47">
        <v>311</v>
      </c>
      <c r="I60" s="47">
        <v>0</v>
      </c>
      <c r="J60" s="47">
        <v>0</v>
      </c>
      <c r="K60" s="47">
        <v>226</v>
      </c>
      <c r="L60" s="47">
        <v>11</v>
      </c>
      <c r="M60" s="47">
        <v>560</v>
      </c>
      <c r="N60" s="47">
        <v>597</v>
      </c>
      <c r="O60" s="47">
        <f t="shared" si="10"/>
        <v>8325</v>
      </c>
      <c r="P60" s="47">
        <f t="shared" si="11"/>
        <v>4776</v>
      </c>
      <c r="Q60" s="13"/>
      <c r="R60" s="13"/>
    </row>
    <row r="61" spans="1:18" ht="15" customHeight="1">
      <c r="A61" s="44">
        <v>44</v>
      </c>
      <c r="B61" s="47" t="s">
        <v>25</v>
      </c>
      <c r="C61" s="47">
        <v>754</v>
      </c>
      <c r="D61" s="47">
        <v>550</v>
      </c>
      <c r="E61" s="47">
        <v>29</v>
      </c>
      <c r="F61" s="47">
        <v>15</v>
      </c>
      <c r="G61" s="47">
        <v>8</v>
      </c>
      <c r="H61" s="47">
        <v>2</v>
      </c>
      <c r="I61" s="47">
        <v>0</v>
      </c>
      <c r="J61" s="47">
        <v>0</v>
      </c>
      <c r="K61" s="47">
        <v>0</v>
      </c>
      <c r="L61" s="47">
        <v>0</v>
      </c>
      <c r="M61" s="47">
        <v>125</v>
      </c>
      <c r="N61" s="47">
        <v>51</v>
      </c>
      <c r="O61" s="47">
        <f t="shared" si="10"/>
        <v>916</v>
      </c>
      <c r="P61" s="47">
        <f t="shared" si="11"/>
        <v>618</v>
      </c>
      <c r="Q61" s="13"/>
      <c r="R61" s="13"/>
    </row>
    <row r="62" spans="1:18" ht="15" customHeight="1">
      <c r="A62" s="44">
        <v>45</v>
      </c>
      <c r="B62" s="47" t="s">
        <v>26</v>
      </c>
      <c r="C62" s="47">
        <v>422</v>
      </c>
      <c r="D62" s="47">
        <v>430</v>
      </c>
      <c r="E62" s="47">
        <v>22</v>
      </c>
      <c r="F62" s="47">
        <v>19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1436</v>
      </c>
      <c r="N62" s="47">
        <v>1752</v>
      </c>
      <c r="O62" s="47">
        <f t="shared" si="10"/>
        <v>1880</v>
      </c>
      <c r="P62" s="47">
        <f t="shared" si="11"/>
        <v>2201</v>
      </c>
      <c r="Q62" s="13"/>
      <c r="R62" s="13"/>
    </row>
    <row r="63" spans="1:18" s="178" customFormat="1" ht="15" customHeight="1">
      <c r="A63" s="44"/>
      <c r="B63" s="152" t="s">
        <v>117</v>
      </c>
      <c r="C63" s="126">
        <f>SUM(C54:C62)</f>
        <v>21274</v>
      </c>
      <c r="D63" s="126">
        <f aca="true" t="shared" si="12" ref="D63:P63">SUM(D54:D62)</f>
        <v>11877</v>
      </c>
      <c r="E63" s="126">
        <f t="shared" si="12"/>
        <v>1693</v>
      </c>
      <c r="F63" s="126">
        <f t="shared" si="12"/>
        <v>1673</v>
      </c>
      <c r="G63" s="126">
        <f t="shared" si="12"/>
        <v>854</v>
      </c>
      <c r="H63" s="126">
        <f t="shared" si="12"/>
        <v>518</v>
      </c>
      <c r="I63" s="126">
        <f t="shared" si="12"/>
        <v>0</v>
      </c>
      <c r="J63" s="126">
        <f t="shared" si="12"/>
        <v>0</v>
      </c>
      <c r="K63" s="126">
        <f t="shared" si="12"/>
        <v>264</v>
      </c>
      <c r="L63" s="126">
        <f t="shared" si="12"/>
        <v>88</v>
      </c>
      <c r="M63" s="126">
        <f t="shared" si="12"/>
        <v>15935</v>
      </c>
      <c r="N63" s="126">
        <f t="shared" si="12"/>
        <v>18529</v>
      </c>
      <c r="O63" s="126">
        <f t="shared" si="12"/>
        <v>40020</v>
      </c>
      <c r="P63" s="126">
        <f t="shared" si="12"/>
        <v>32685</v>
      </c>
      <c r="Q63" s="157"/>
      <c r="R63" s="157"/>
    </row>
    <row r="64" spans="1:18" ht="15" customHeight="1">
      <c r="A64" s="44"/>
      <c r="B64" s="82" t="s">
        <v>31</v>
      </c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13"/>
      <c r="R64" s="13"/>
    </row>
    <row r="65" spans="1:18" ht="15" customHeight="1">
      <c r="A65" s="44">
        <v>46</v>
      </c>
      <c r="B65" s="47" t="s">
        <v>29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>C65+E65+G65+I65+K65+M65</f>
        <v>0</v>
      </c>
      <c r="P65" s="47">
        <f>D65+F65+H65+J65+L65+N65</f>
        <v>0</v>
      </c>
      <c r="Q65" s="13"/>
      <c r="R65" s="13"/>
    </row>
    <row r="66" spans="1:18" ht="15" customHeight="1">
      <c r="A66" s="44">
        <v>47</v>
      </c>
      <c r="B66" s="47" t="s">
        <v>124</v>
      </c>
      <c r="C66" s="47">
        <v>0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>C66+E66+G66+I66+K66+M66</f>
        <v>0</v>
      </c>
      <c r="P66" s="47">
        <f>D66+F66+H66+J66+L66+N66</f>
        <v>0</v>
      </c>
      <c r="Q66" s="13"/>
      <c r="R66" s="13"/>
    </row>
    <row r="67" spans="1:18" s="178" customFormat="1" ht="15" customHeight="1">
      <c r="A67" s="151"/>
      <c r="B67" s="152" t="s">
        <v>117</v>
      </c>
      <c r="C67" s="126">
        <f aca="true" t="shared" si="13" ref="C67:P67">SUM(C65:C66)</f>
        <v>0</v>
      </c>
      <c r="D67" s="126">
        <f t="shared" si="13"/>
        <v>0</v>
      </c>
      <c r="E67" s="126">
        <f t="shared" si="13"/>
        <v>0</v>
      </c>
      <c r="F67" s="126">
        <f t="shared" si="13"/>
        <v>0</v>
      </c>
      <c r="G67" s="126">
        <f t="shared" si="13"/>
        <v>0</v>
      </c>
      <c r="H67" s="126">
        <f t="shared" si="13"/>
        <v>0</v>
      </c>
      <c r="I67" s="126">
        <f t="shared" si="13"/>
        <v>0</v>
      </c>
      <c r="J67" s="126">
        <f t="shared" si="13"/>
        <v>0</v>
      </c>
      <c r="K67" s="126">
        <f t="shared" si="13"/>
        <v>0</v>
      </c>
      <c r="L67" s="126">
        <f t="shared" si="13"/>
        <v>0</v>
      </c>
      <c r="M67" s="126">
        <f>SUM(M65:M66)</f>
        <v>0</v>
      </c>
      <c r="N67" s="126">
        <f>SUM(N65:N66)</f>
        <v>0</v>
      </c>
      <c r="O67" s="126">
        <f t="shared" si="13"/>
        <v>0</v>
      </c>
      <c r="P67" s="126">
        <f t="shared" si="13"/>
        <v>0</v>
      </c>
      <c r="Q67" s="157"/>
      <c r="R67" s="157"/>
    </row>
    <row r="68" spans="1:18" s="178" customFormat="1" ht="15" customHeight="1">
      <c r="A68" s="151"/>
      <c r="B68" s="152" t="s">
        <v>30</v>
      </c>
      <c r="C68" s="126">
        <f aca="true" t="shared" si="14" ref="C68:P68">C46+C63+C67</f>
        <v>202384</v>
      </c>
      <c r="D68" s="126">
        <f t="shared" si="14"/>
        <v>219082</v>
      </c>
      <c r="E68" s="126">
        <f t="shared" si="14"/>
        <v>32086</v>
      </c>
      <c r="F68" s="126">
        <f t="shared" si="14"/>
        <v>61685</v>
      </c>
      <c r="G68" s="126">
        <f t="shared" si="14"/>
        <v>16538</v>
      </c>
      <c r="H68" s="126">
        <f t="shared" si="14"/>
        <v>27867</v>
      </c>
      <c r="I68" s="126">
        <f t="shared" si="14"/>
        <v>787</v>
      </c>
      <c r="J68" s="126">
        <f t="shared" si="14"/>
        <v>1045</v>
      </c>
      <c r="K68" s="126">
        <f t="shared" si="14"/>
        <v>9444</v>
      </c>
      <c r="L68" s="126">
        <f t="shared" si="14"/>
        <v>6281</v>
      </c>
      <c r="M68" s="126">
        <f t="shared" si="14"/>
        <v>72657</v>
      </c>
      <c r="N68" s="126">
        <f t="shared" si="14"/>
        <v>195924</v>
      </c>
      <c r="O68" s="126">
        <f t="shared" si="14"/>
        <v>333896</v>
      </c>
      <c r="P68" s="126">
        <f t="shared" si="14"/>
        <v>511884</v>
      </c>
      <c r="Q68" s="157"/>
      <c r="R68" s="157"/>
    </row>
    <row r="70" spans="2:16" ht="12.75">
      <c r="B70" s="82" t="s">
        <v>394</v>
      </c>
      <c r="P70" s="16" t="s">
        <v>31</v>
      </c>
    </row>
    <row r="71" ht="12.75">
      <c r="P71" s="16" t="s">
        <v>31</v>
      </c>
    </row>
    <row r="72" spans="4:5" ht="12.75">
      <c r="D72" s="18"/>
      <c r="E72" s="18"/>
    </row>
  </sheetData>
  <sheetProtection/>
  <mergeCells count="21">
    <mergeCell ref="C4:D4"/>
    <mergeCell ref="C50:D50"/>
    <mergeCell ref="E50:F50"/>
    <mergeCell ref="G50:H50"/>
    <mergeCell ref="G4:H4"/>
    <mergeCell ref="E4:F4"/>
    <mergeCell ref="O4:P4"/>
    <mergeCell ref="I50:J50"/>
    <mergeCell ref="K50:L50"/>
    <mergeCell ref="K4:L4"/>
    <mergeCell ref="I4:J4"/>
    <mergeCell ref="M4:N4"/>
    <mergeCell ref="M50:N50"/>
    <mergeCell ref="O50:P50"/>
    <mergeCell ref="K53:L53"/>
    <mergeCell ref="M53:N53"/>
    <mergeCell ref="O53:P53"/>
    <mergeCell ref="C53:D53"/>
    <mergeCell ref="E53:F53"/>
    <mergeCell ref="G53:H53"/>
    <mergeCell ref="I53:J53"/>
  </mergeCells>
  <printOptions gridLines="1" horizontalCentered="1"/>
  <pageMargins left="0.49" right="0.65" top="0.57" bottom="0.67" header="0.4" footer="0.5"/>
  <pageSetup blackAndWhite="1" horizontalDpi="600" verticalDpi="600" orientation="landscape" paperSize="9" scale="78" r:id="rId2"/>
  <rowBreaks count="1" manualBreakCount="1">
    <brk id="46" max="255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V71"/>
  <sheetViews>
    <sheetView zoomScalePageLayoutView="0" workbookViewId="0" topLeftCell="F1">
      <selection activeCell="A36" sqref="A1:IV16384"/>
    </sheetView>
  </sheetViews>
  <sheetFormatPr defaultColWidth="9.140625" defaultRowHeight="12.75"/>
  <cols>
    <col min="1" max="1" width="3.7109375" style="82" customWidth="1"/>
    <col min="2" max="2" width="21.8515625" style="82" customWidth="1"/>
    <col min="3" max="3" width="9.7109375" style="16" customWidth="1"/>
    <col min="4" max="4" width="10.7109375" style="16" customWidth="1"/>
    <col min="5" max="5" width="9.7109375" style="16" customWidth="1"/>
    <col min="6" max="6" width="10.7109375" style="16" customWidth="1"/>
    <col min="7" max="7" width="9.7109375" style="16" customWidth="1"/>
    <col min="8" max="8" width="10.7109375" style="16" customWidth="1"/>
    <col min="9" max="9" width="10.421875" style="16" customWidth="1"/>
    <col min="10" max="10" width="10.7109375" style="16" customWidth="1"/>
    <col min="11" max="11" width="9.7109375" style="16" customWidth="1"/>
    <col min="12" max="12" width="10.7109375" style="16" customWidth="1"/>
    <col min="13" max="13" width="9.7109375" style="16" customWidth="1"/>
    <col min="14" max="14" width="10.7109375" style="16" customWidth="1"/>
    <col min="15" max="15" width="9.7109375" style="16" customWidth="1"/>
    <col min="16" max="16" width="10.7109375" style="16" customWidth="1"/>
    <col min="17" max="17" width="5.57421875" style="16" hidden="1" customWidth="1"/>
    <col min="18" max="18" width="5.57421875" style="16" customWidth="1"/>
    <col min="19" max="19" width="9.57421875" style="82" customWidth="1"/>
    <col min="20" max="20" width="9.140625" style="13" customWidth="1"/>
    <col min="21" max="21" width="9.140625" style="82" customWidth="1"/>
    <col min="22" max="22" width="11.57421875" style="82" customWidth="1"/>
    <col min="23" max="16384" width="9.140625" style="82" customWidth="1"/>
  </cols>
  <sheetData>
    <row r="1" spans="1:21" ht="15">
      <c r="A1" s="218"/>
      <c r="B1" s="226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226"/>
      <c r="T1" s="225"/>
      <c r="U1" s="226"/>
    </row>
    <row r="2" spans="1:16" ht="15">
      <c r="A2" s="84"/>
      <c r="B2" s="218"/>
      <c r="C2" s="18"/>
      <c r="O2" s="15"/>
      <c r="P2" s="15"/>
    </row>
    <row r="3" spans="16:22" ht="15">
      <c r="P3" s="15"/>
      <c r="Q3" s="14"/>
      <c r="R3" s="14"/>
      <c r="T3" s="14"/>
      <c r="U3" s="84"/>
      <c r="V3" s="84"/>
    </row>
    <row r="4" spans="1:22" ht="12.75">
      <c r="A4" s="153" t="s">
        <v>4</v>
      </c>
      <c r="B4" s="153" t="s">
        <v>5</v>
      </c>
      <c r="C4" s="468" t="s">
        <v>144</v>
      </c>
      <c r="D4" s="469"/>
      <c r="E4" s="468" t="s">
        <v>143</v>
      </c>
      <c r="F4" s="469"/>
      <c r="G4" s="468" t="s">
        <v>145</v>
      </c>
      <c r="H4" s="469"/>
      <c r="I4" s="545" t="s">
        <v>146</v>
      </c>
      <c r="J4" s="546"/>
      <c r="K4" s="468" t="s">
        <v>147</v>
      </c>
      <c r="L4" s="469"/>
      <c r="M4" s="468" t="s">
        <v>89</v>
      </c>
      <c r="N4" s="469"/>
      <c r="O4" s="468" t="s">
        <v>148</v>
      </c>
      <c r="P4" s="469"/>
      <c r="Q4" s="155"/>
      <c r="R4" s="155"/>
      <c r="S4" s="229"/>
      <c r="T4" s="14"/>
      <c r="U4" s="229"/>
      <c r="V4" s="229"/>
    </row>
    <row r="5" spans="1:22" ht="12.75">
      <c r="A5" s="154"/>
      <c r="B5" s="154"/>
      <c r="C5" s="135" t="s">
        <v>52</v>
      </c>
      <c r="D5" s="135" t="s">
        <v>58</v>
      </c>
      <c r="E5" s="135" t="s">
        <v>52</v>
      </c>
      <c r="F5" s="135" t="s">
        <v>58</v>
      </c>
      <c r="G5" s="135" t="s">
        <v>52</v>
      </c>
      <c r="H5" s="135" t="s">
        <v>58</v>
      </c>
      <c r="I5" s="135" t="s">
        <v>52</v>
      </c>
      <c r="J5" s="135" t="s">
        <v>58</v>
      </c>
      <c r="K5" s="135" t="s">
        <v>52</v>
      </c>
      <c r="L5" s="135" t="s">
        <v>58</v>
      </c>
      <c r="M5" s="135" t="s">
        <v>52</v>
      </c>
      <c r="N5" s="135" t="s">
        <v>58</v>
      </c>
      <c r="O5" s="135" t="s">
        <v>52</v>
      </c>
      <c r="P5" s="135" t="s">
        <v>58</v>
      </c>
      <c r="Q5" s="156"/>
      <c r="R5" s="156"/>
      <c r="S5" s="83"/>
      <c r="T5" s="14"/>
      <c r="U5" s="84"/>
      <c r="V5" s="84"/>
    </row>
    <row r="6" spans="1:22" ht="12.75">
      <c r="A6" s="44">
        <v>1</v>
      </c>
      <c r="B6" s="47" t="s">
        <v>7</v>
      </c>
      <c r="C6" s="47">
        <v>320</v>
      </c>
      <c r="D6" s="47">
        <v>215</v>
      </c>
      <c r="E6" s="47">
        <v>299</v>
      </c>
      <c r="F6" s="47">
        <v>203</v>
      </c>
      <c r="G6" s="47">
        <v>266</v>
      </c>
      <c r="H6" s="47">
        <v>189</v>
      </c>
      <c r="I6" s="47">
        <v>21</v>
      </c>
      <c r="J6" s="47">
        <v>12</v>
      </c>
      <c r="K6" s="47">
        <f aca="true" t="shared" si="0" ref="K6:K25">C6-E6-I6</f>
        <v>0</v>
      </c>
      <c r="L6" s="47">
        <f aca="true" t="shared" si="1" ref="L6:L25">D6-F6-J6</f>
        <v>0</v>
      </c>
      <c r="M6" s="47">
        <v>21060</v>
      </c>
      <c r="N6" s="47">
        <v>11851</v>
      </c>
      <c r="O6" s="47">
        <v>6298</v>
      </c>
      <c r="P6" s="47">
        <v>2177</v>
      </c>
      <c r="Q6" s="13">
        <v>0</v>
      </c>
      <c r="R6" s="13"/>
      <c r="S6" s="83"/>
      <c r="T6" s="14"/>
      <c r="U6" s="84"/>
      <c r="V6" s="84"/>
    </row>
    <row r="7" spans="1:21" ht="12.75">
      <c r="A7" s="44">
        <v>2</v>
      </c>
      <c r="B7" s="47" t="s">
        <v>8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f t="shared" si="0"/>
        <v>0</v>
      </c>
      <c r="L7" s="47">
        <f t="shared" si="1"/>
        <v>0</v>
      </c>
      <c r="M7" s="47">
        <v>109</v>
      </c>
      <c r="N7" s="47">
        <v>37</v>
      </c>
      <c r="O7" s="47">
        <v>0</v>
      </c>
      <c r="P7" s="47">
        <v>0</v>
      </c>
      <c r="Q7" s="13">
        <v>0</v>
      </c>
      <c r="R7" s="13"/>
      <c r="S7" s="85"/>
      <c r="T7" s="86"/>
      <c r="U7" s="87"/>
    </row>
    <row r="8" spans="1:22" ht="12.75">
      <c r="A8" s="44">
        <v>3</v>
      </c>
      <c r="B8" s="47" t="s">
        <v>9</v>
      </c>
      <c r="C8" s="47">
        <v>880</v>
      </c>
      <c r="D8" s="47">
        <v>573</v>
      </c>
      <c r="E8" s="47">
        <v>858</v>
      </c>
      <c r="F8" s="47">
        <v>554</v>
      </c>
      <c r="G8" s="47">
        <v>858</v>
      </c>
      <c r="H8" s="47">
        <v>497</v>
      </c>
      <c r="I8" s="47">
        <v>22</v>
      </c>
      <c r="J8" s="47">
        <v>19</v>
      </c>
      <c r="K8" s="47">
        <f t="shared" si="0"/>
        <v>0</v>
      </c>
      <c r="L8" s="47">
        <f t="shared" si="1"/>
        <v>0</v>
      </c>
      <c r="M8" s="47">
        <v>8024</v>
      </c>
      <c r="N8" s="47">
        <v>5548</v>
      </c>
      <c r="O8" s="47">
        <v>1521</v>
      </c>
      <c r="P8" s="47">
        <v>597</v>
      </c>
      <c r="Q8" s="13">
        <v>0</v>
      </c>
      <c r="R8" s="13"/>
      <c r="S8" s="13"/>
      <c r="V8" s="13"/>
    </row>
    <row r="9" spans="1:22" ht="12.75">
      <c r="A9" s="44">
        <v>4</v>
      </c>
      <c r="B9" s="47" t="s">
        <v>10</v>
      </c>
      <c r="C9" s="47">
        <v>269</v>
      </c>
      <c r="D9" s="47">
        <v>311</v>
      </c>
      <c r="E9" s="47">
        <v>267</v>
      </c>
      <c r="F9" s="47">
        <v>299</v>
      </c>
      <c r="G9" s="47">
        <v>265</v>
      </c>
      <c r="H9" s="47">
        <v>292</v>
      </c>
      <c r="I9" s="47">
        <v>0</v>
      </c>
      <c r="J9" s="47">
        <v>0</v>
      </c>
      <c r="K9" s="47">
        <f t="shared" si="0"/>
        <v>2</v>
      </c>
      <c r="L9" s="47">
        <f t="shared" si="1"/>
        <v>12</v>
      </c>
      <c r="M9" s="47">
        <v>23135</v>
      </c>
      <c r="N9" s="47">
        <v>16512</v>
      </c>
      <c r="O9" s="47">
        <v>6951</v>
      </c>
      <c r="P9" s="47">
        <v>3952</v>
      </c>
      <c r="Q9" s="13">
        <v>0</v>
      </c>
      <c r="R9" s="13"/>
      <c r="S9" s="13"/>
      <c r="V9" s="13"/>
    </row>
    <row r="10" spans="1:22" ht="12.75">
      <c r="A10" s="44">
        <v>5</v>
      </c>
      <c r="B10" s="47" t="s">
        <v>11</v>
      </c>
      <c r="C10" s="47">
        <v>282</v>
      </c>
      <c r="D10" s="47">
        <v>1500</v>
      </c>
      <c r="E10" s="47">
        <v>282</v>
      </c>
      <c r="F10" s="47">
        <v>1500</v>
      </c>
      <c r="G10" s="47">
        <v>282</v>
      </c>
      <c r="H10" s="47">
        <v>1155</v>
      </c>
      <c r="I10" s="47">
        <v>0</v>
      </c>
      <c r="J10" s="47">
        <v>0</v>
      </c>
      <c r="K10" s="47">
        <f t="shared" si="0"/>
        <v>0</v>
      </c>
      <c r="L10" s="47">
        <f t="shared" si="1"/>
        <v>0</v>
      </c>
      <c r="M10" s="47">
        <v>5318</v>
      </c>
      <c r="N10" s="47">
        <v>3452</v>
      </c>
      <c r="O10" s="47">
        <v>2992</v>
      </c>
      <c r="P10" s="47">
        <v>2011</v>
      </c>
      <c r="Q10" s="13">
        <v>0</v>
      </c>
      <c r="R10" s="13"/>
      <c r="S10" s="13"/>
      <c r="V10" s="13"/>
    </row>
    <row r="11" spans="1:22" ht="12.75">
      <c r="A11" s="44">
        <v>6</v>
      </c>
      <c r="B11" s="47" t="s">
        <v>12</v>
      </c>
      <c r="C11" s="47">
        <v>154</v>
      </c>
      <c r="D11" s="47">
        <v>161</v>
      </c>
      <c r="E11" s="47">
        <v>154</v>
      </c>
      <c r="F11" s="47">
        <v>161</v>
      </c>
      <c r="G11" s="47">
        <v>154</v>
      </c>
      <c r="H11" s="47">
        <v>161</v>
      </c>
      <c r="I11" s="47">
        <v>0</v>
      </c>
      <c r="J11" s="47">
        <v>0</v>
      </c>
      <c r="K11" s="47">
        <f t="shared" si="0"/>
        <v>0</v>
      </c>
      <c r="L11" s="47">
        <f t="shared" si="1"/>
        <v>0</v>
      </c>
      <c r="M11" s="47">
        <v>4565</v>
      </c>
      <c r="N11" s="47">
        <v>4138</v>
      </c>
      <c r="O11" s="47">
        <v>275</v>
      </c>
      <c r="P11" s="47">
        <v>269</v>
      </c>
      <c r="Q11" s="13"/>
      <c r="R11" s="13"/>
      <c r="S11" s="13"/>
      <c r="V11" s="13"/>
    </row>
    <row r="12" spans="1:22" ht="12.75">
      <c r="A12" s="44">
        <v>7</v>
      </c>
      <c r="B12" s="47" t="s">
        <v>13</v>
      </c>
      <c r="C12" s="47">
        <v>1650</v>
      </c>
      <c r="D12" s="47">
        <v>981</v>
      </c>
      <c r="E12" s="47">
        <v>1516</v>
      </c>
      <c r="F12" s="47">
        <v>902</v>
      </c>
      <c r="G12" s="47">
        <v>1432</v>
      </c>
      <c r="H12" s="47">
        <v>853</v>
      </c>
      <c r="I12" s="47">
        <v>76</v>
      </c>
      <c r="J12" s="47">
        <v>49</v>
      </c>
      <c r="K12" s="47">
        <f t="shared" si="0"/>
        <v>58</v>
      </c>
      <c r="L12" s="47">
        <f t="shared" si="1"/>
        <v>30</v>
      </c>
      <c r="M12" s="47">
        <v>43952</v>
      </c>
      <c r="N12" s="47">
        <v>17412</v>
      </c>
      <c r="O12" s="47">
        <v>9643</v>
      </c>
      <c r="P12" s="47">
        <v>5613</v>
      </c>
      <c r="Q12" s="13"/>
      <c r="R12" s="13"/>
      <c r="S12" s="13"/>
      <c r="V12" s="13"/>
    </row>
    <row r="13" spans="1:22" ht="12.75">
      <c r="A13" s="44">
        <v>8</v>
      </c>
      <c r="B13" s="47" t="s">
        <v>154</v>
      </c>
      <c r="C13" s="47">
        <v>29</v>
      </c>
      <c r="D13" s="47">
        <v>21</v>
      </c>
      <c r="E13" s="47">
        <v>29</v>
      </c>
      <c r="F13" s="47">
        <v>21</v>
      </c>
      <c r="G13" s="47">
        <v>29</v>
      </c>
      <c r="H13" s="47">
        <v>18</v>
      </c>
      <c r="I13" s="47">
        <v>0</v>
      </c>
      <c r="J13" s="47">
        <v>0</v>
      </c>
      <c r="K13" s="47">
        <f t="shared" si="0"/>
        <v>0</v>
      </c>
      <c r="L13" s="47">
        <f t="shared" si="1"/>
        <v>0</v>
      </c>
      <c r="M13" s="47">
        <v>479</v>
      </c>
      <c r="N13" s="47">
        <v>266</v>
      </c>
      <c r="O13" s="47">
        <v>168</v>
      </c>
      <c r="P13" s="47">
        <v>61</v>
      </c>
      <c r="Q13" s="13"/>
      <c r="R13" s="13"/>
      <c r="S13" s="13"/>
      <c r="V13" s="13"/>
    </row>
    <row r="14" spans="1:22" ht="12.75">
      <c r="A14" s="44">
        <v>9</v>
      </c>
      <c r="B14" s="47" t="s">
        <v>14</v>
      </c>
      <c r="C14" s="47">
        <v>185</v>
      </c>
      <c r="D14" s="47">
        <v>139</v>
      </c>
      <c r="E14" s="47">
        <v>178</v>
      </c>
      <c r="F14" s="47">
        <v>134</v>
      </c>
      <c r="G14" s="47">
        <v>170</v>
      </c>
      <c r="H14" s="47">
        <v>129</v>
      </c>
      <c r="I14" s="47">
        <v>3</v>
      </c>
      <c r="J14" s="47">
        <v>2</v>
      </c>
      <c r="K14" s="47">
        <f t="shared" si="0"/>
        <v>4</v>
      </c>
      <c r="L14" s="47">
        <f t="shared" si="1"/>
        <v>3</v>
      </c>
      <c r="M14" s="47">
        <v>2040</v>
      </c>
      <c r="N14" s="47">
        <v>1002</v>
      </c>
      <c r="O14" s="47">
        <v>920</v>
      </c>
      <c r="P14" s="47">
        <v>292</v>
      </c>
      <c r="Q14" s="13"/>
      <c r="R14" s="13"/>
      <c r="S14" s="13"/>
      <c r="V14" s="13"/>
    </row>
    <row r="15" spans="1:22" ht="12.75">
      <c r="A15" s="44">
        <v>10</v>
      </c>
      <c r="B15" s="47" t="s">
        <v>218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f>C15-E15-I15</f>
        <v>0</v>
      </c>
      <c r="L15" s="47">
        <f>D15-F15-J15</f>
        <v>0</v>
      </c>
      <c r="M15" s="47">
        <v>92</v>
      </c>
      <c r="N15" s="47">
        <v>46</v>
      </c>
      <c r="O15" s="47">
        <v>41</v>
      </c>
      <c r="P15" s="47">
        <v>22</v>
      </c>
      <c r="Q15" s="13"/>
      <c r="R15" s="13"/>
      <c r="S15" s="13"/>
      <c r="V15" s="13"/>
    </row>
    <row r="16" spans="1:22" ht="12.75">
      <c r="A16" s="44">
        <v>11</v>
      </c>
      <c r="B16" s="47" t="s">
        <v>15</v>
      </c>
      <c r="C16" s="47">
        <v>14</v>
      </c>
      <c r="D16" s="47">
        <v>2</v>
      </c>
      <c r="E16" s="47">
        <v>14</v>
      </c>
      <c r="F16" s="47">
        <v>2</v>
      </c>
      <c r="G16" s="47">
        <v>14</v>
      </c>
      <c r="H16" s="47">
        <v>2</v>
      </c>
      <c r="I16" s="47">
        <v>0</v>
      </c>
      <c r="J16" s="47">
        <v>0</v>
      </c>
      <c r="K16" s="47">
        <f t="shared" si="0"/>
        <v>0</v>
      </c>
      <c r="L16" s="47">
        <f t="shared" si="1"/>
        <v>0</v>
      </c>
      <c r="M16" s="47">
        <v>354</v>
      </c>
      <c r="N16" s="47">
        <v>263</v>
      </c>
      <c r="O16" s="47">
        <v>83</v>
      </c>
      <c r="P16" s="47">
        <v>36</v>
      </c>
      <c r="Q16" s="13"/>
      <c r="R16" s="13"/>
      <c r="S16" s="13"/>
      <c r="V16" s="13"/>
    </row>
    <row r="17" spans="1:22" ht="12.75">
      <c r="A17" s="44">
        <v>12</v>
      </c>
      <c r="B17" s="47" t="s">
        <v>16</v>
      </c>
      <c r="C17" s="47">
        <v>30</v>
      </c>
      <c r="D17" s="47">
        <v>17</v>
      </c>
      <c r="E17" s="47">
        <v>30</v>
      </c>
      <c r="F17" s="47">
        <v>17</v>
      </c>
      <c r="G17" s="47">
        <v>30</v>
      </c>
      <c r="H17" s="47">
        <v>17</v>
      </c>
      <c r="I17" s="47">
        <v>0</v>
      </c>
      <c r="J17" s="47">
        <v>0</v>
      </c>
      <c r="K17" s="47">
        <f t="shared" si="0"/>
        <v>0</v>
      </c>
      <c r="L17" s="47">
        <f t="shared" si="1"/>
        <v>0</v>
      </c>
      <c r="M17" s="47">
        <v>251</v>
      </c>
      <c r="N17" s="47">
        <v>101</v>
      </c>
      <c r="O17" s="47">
        <v>63</v>
      </c>
      <c r="P17" s="47">
        <v>79</v>
      </c>
      <c r="Q17" s="13">
        <v>0</v>
      </c>
      <c r="R17" s="13"/>
      <c r="S17" s="13"/>
      <c r="V17" s="13"/>
    </row>
    <row r="18" spans="1:22" ht="12.75">
      <c r="A18" s="44">
        <v>13</v>
      </c>
      <c r="B18" s="47" t="s">
        <v>17</v>
      </c>
      <c r="C18" s="47">
        <v>181</v>
      </c>
      <c r="D18" s="47">
        <v>184</v>
      </c>
      <c r="E18" s="47">
        <v>181</v>
      </c>
      <c r="F18" s="47">
        <v>184</v>
      </c>
      <c r="G18" s="47">
        <v>181</v>
      </c>
      <c r="H18" s="47">
        <v>184</v>
      </c>
      <c r="I18" s="47">
        <v>0</v>
      </c>
      <c r="J18" s="47">
        <v>0</v>
      </c>
      <c r="K18" s="47">
        <f t="shared" si="0"/>
        <v>0</v>
      </c>
      <c r="L18" s="47">
        <f t="shared" si="1"/>
        <v>0</v>
      </c>
      <c r="M18" s="47">
        <v>2000</v>
      </c>
      <c r="N18" s="47">
        <v>1279</v>
      </c>
      <c r="O18" s="47">
        <v>1305</v>
      </c>
      <c r="P18" s="47">
        <v>409</v>
      </c>
      <c r="Q18" s="13"/>
      <c r="R18" s="13"/>
      <c r="S18" s="13"/>
      <c r="V18" s="13"/>
    </row>
    <row r="19" spans="1:22" ht="12.75">
      <c r="A19" s="44">
        <v>14</v>
      </c>
      <c r="B19" s="47" t="s">
        <v>155</v>
      </c>
      <c r="C19" s="47">
        <v>146</v>
      </c>
      <c r="D19" s="47">
        <v>202</v>
      </c>
      <c r="E19" s="47">
        <v>146</v>
      </c>
      <c r="F19" s="47">
        <v>202</v>
      </c>
      <c r="G19" s="47">
        <v>99</v>
      </c>
      <c r="H19" s="47">
        <v>163</v>
      </c>
      <c r="I19" s="47">
        <v>0</v>
      </c>
      <c r="J19" s="47">
        <v>0</v>
      </c>
      <c r="K19" s="47">
        <f t="shared" si="0"/>
        <v>0</v>
      </c>
      <c r="L19" s="47">
        <f t="shared" si="1"/>
        <v>0</v>
      </c>
      <c r="M19" s="47">
        <v>1754</v>
      </c>
      <c r="N19" s="47">
        <v>769</v>
      </c>
      <c r="O19" s="47">
        <v>857</v>
      </c>
      <c r="P19" s="47">
        <v>54</v>
      </c>
      <c r="Q19" s="13"/>
      <c r="R19" s="13"/>
      <c r="S19" s="13"/>
      <c r="V19" s="13"/>
    </row>
    <row r="20" spans="1:22" ht="12.75">
      <c r="A20" s="44">
        <v>15</v>
      </c>
      <c r="B20" s="47" t="s">
        <v>72</v>
      </c>
      <c r="C20" s="47">
        <v>315</v>
      </c>
      <c r="D20" s="47">
        <v>408</v>
      </c>
      <c r="E20" s="47">
        <v>315</v>
      </c>
      <c r="F20" s="47">
        <v>408</v>
      </c>
      <c r="G20" s="47">
        <v>315</v>
      </c>
      <c r="H20" s="47">
        <v>408</v>
      </c>
      <c r="I20" s="47">
        <v>0</v>
      </c>
      <c r="J20" s="47">
        <v>0</v>
      </c>
      <c r="K20" s="47">
        <f t="shared" si="0"/>
        <v>0</v>
      </c>
      <c r="L20" s="47">
        <f t="shared" si="1"/>
        <v>0</v>
      </c>
      <c r="M20" s="47">
        <v>18518</v>
      </c>
      <c r="N20" s="47">
        <v>21062</v>
      </c>
      <c r="O20" s="47">
        <v>1752</v>
      </c>
      <c r="P20" s="47">
        <v>115</v>
      </c>
      <c r="Q20" s="13"/>
      <c r="R20" s="13"/>
      <c r="S20" s="13"/>
      <c r="V20" s="13"/>
    </row>
    <row r="21" spans="1:22" ht="12.75">
      <c r="A21" s="44">
        <v>16</v>
      </c>
      <c r="B21" s="47" t="s">
        <v>99</v>
      </c>
      <c r="C21" s="47">
        <v>303</v>
      </c>
      <c r="D21" s="47">
        <v>211</v>
      </c>
      <c r="E21" s="47">
        <v>303</v>
      </c>
      <c r="F21" s="47">
        <v>211</v>
      </c>
      <c r="G21" s="47">
        <v>303</v>
      </c>
      <c r="H21" s="47">
        <v>211</v>
      </c>
      <c r="I21" s="47">
        <v>0</v>
      </c>
      <c r="J21" s="47">
        <v>0</v>
      </c>
      <c r="K21" s="47">
        <f t="shared" si="0"/>
        <v>0</v>
      </c>
      <c r="L21" s="47">
        <f t="shared" si="1"/>
        <v>0</v>
      </c>
      <c r="M21" s="47">
        <v>1998</v>
      </c>
      <c r="N21" s="47">
        <v>1330</v>
      </c>
      <c r="O21" s="47">
        <v>1132</v>
      </c>
      <c r="P21" s="47">
        <v>658</v>
      </c>
      <c r="Q21" s="13">
        <v>0</v>
      </c>
      <c r="R21" s="13"/>
      <c r="S21" s="13"/>
      <c r="V21" s="13"/>
    </row>
    <row r="22" spans="1:22" ht="12.75">
      <c r="A22" s="44">
        <v>17</v>
      </c>
      <c r="B22" s="47" t="s">
        <v>20</v>
      </c>
      <c r="C22" s="47">
        <v>152</v>
      </c>
      <c r="D22" s="47">
        <v>192</v>
      </c>
      <c r="E22" s="47">
        <v>152</v>
      </c>
      <c r="F22" s="47">
        <v>192</v>
      </c>
      <c r="G22" s="47">
        <v>152</v>
      </c>
      <c r="H22" s="47">
        <v>192</v>
      </c>
      <c r="I22" s="47">
        <v>0</v>
      </c>
      <c r="J22" s="47">
        <v>0</v>
      </c>
      <c r="K22" s="47">
        <f t="shared" si="0"/>
        <v>0</v>
      </c>
      <c r="L22" s="47">
        <f t="shared" si="1"/>
        <v>0</v>
      </c>
      <c r="M22" s="47">
        <v>6690</v>
      </c>
      <c r="N22" s="47">
        <v>5972</v>
      </c>
      <c r="O22" s="47">
        <v>1121</v>
      </c>
      <c r="P22" s="47">
        <v>2392</v>
      </c>
      <c r="Q22" s="13">
        <v>0</v>
      </c>
      <c r="R22" s="13"/>
      <c r="S22" s="13"/>
      <c r="V22" s="13"/>
    </row>
    <row r="23" spans="1:22" ht="12.75">
      <c r="A23" s="44">
        <v>18</v>
      </c>
      <c r="B23" s="47" t="s">
        <v>21</v>
      </c>
      <c r="C23" s="47">
        <v>1242</v>
      </c>
      <c r="D23" s="47">
        <v>888</v>
      </c>
      <c r="E23" s="47">
        <v>952</v>
      </c>
      <c r="F23" s="47">
        <v>695</v>
      </c>
      <c r="G23" s="47">
        <v>719</v>
      </c>
      <c r="H23" s="47">
        <v>545</v>
      </c>
      <c r="I23" s="47">
        <v>0</v>
      </c>
      <c r="J23" s="47">
        <v>0</v>
      </c>
      <c r="K23" s="47">
        <f t="shared" si="0"/>
        <v>290</v>
      </c>
      <c r="L23" s="47">
        <f t="shared" si="1"/>
        <v>193</v>
      </c>
      <c r="M23" s="47">
        <v>16003</v>
      </c>
      <c r="N23" s="47">
        <v>9758</v>
      </c>
      <c r="O23" s="47">
        <v>3645</v>
      </c>
      <c r="P23" s="47">
        <v>1319</v>
      </c>
      <c r="Q23" s="13">
        <v>0</v>
      </c>
      <c r="R23" s="13"/>
      <c r="S23" s="13"/>
      <c r="V23" s="13"/>
    </row>
    <row r="24" spans="1:22" ht="12.75">
      <c r="A24" s="44">
        <v>19</v>
      </c>
      <c r="B24" s="47" t="s">
        <v>19</v>
      </c>
      <c r="C24" s="47">
        <v>9</v>
      </c>
      <c r="D24" s="47">
        <v>12</v>
      </c>
      <c r="E24" s="47">
        <v>9</v>
      </c>
      <c r="F24" s="47">
        <v>12</v>
      </c>
      <c r="G24" s="47">
        <v>9</v>
      </c>
      <c r="H24" s="47">
        <v>12</v>
      </c>
      <c r="I24" s="47">
        <v>0</v>
      </c>
      <c r="J24" s="47">
        <v>0</v>
      </c>
      <c r="K24" s="47">
        <f t="shared" si="0"/>
        <v>0</v>
      </c>
      <c r="L24" s="47">
        <f t="shared" si="1"/>
        <v>0</v>
      </c>
      <c r="M24" s="47">
        <v>66</v>
      </c>
      <c r="N24" s="47">
        <v>51</v>
      </c>
      <c r="O24" s="47">
        <v>12</v>
      </c>
      <c r="P24" s="47">
        <v>14</v>
      </c>
      <c r="Q24" s="13"/>
      <c r="R24" s="13"/>
      <c r="S24" s="13"/>
      <c r="V24" s="13"/>
    </row>
    <row r="25" spans="1:22" ht="12.75">
      <c r="A25" s="44">
        <v>20</v>
      </c>
      <c r="B25" s="47" t="s">
        <v>118</v>
      </c>
      <c r="C25" s="47">
        <v>41</v>
      </c>
      <c r="D25" s="47">
        <v>57</v>
      </c>
      <c r="E25" s="47">
        <v>41</v>
      </c>
      <c r="F25" s="47">
        <v>57</v>
      </c>
      <c r="G25" s="47">
        <v>41</v>
      </c>
      <c r="H25" s="47">
        <v>57</v>
      </c>
      <c r="I25" s="47">
        <v>0</v>
      </c>
      <c r="J25" s="47">
        <v>0</v>
      </c>
      <c r="K25" s="47">
        <f t="shared" si="0"/>
        <v>0</v>
      </c>
      <c r="L25" s="47">
        <f t="shared" si="1"/>
        <v>0</v>
      </c>
      <c r="M25" s="47">
        <v>145</v>
      </c>
      <c r="N25" s="47">
        <v>93</v>
      </c>
      <c r="O25" s="47">
        <v>0</v>
      </c>
      <c r="P25" s="47">
        <v>0</v>
      </c>
      <c r="Q25" s="13">
        <v>0</v>
      </c>
      <c r="R25" s="13"/>
      <c r="S25" s="13"/>
      <c r="V25" s="13"/>
    </row>
    <row r="26" spans="1:22" s="178" customFormat="1" ht="14.25">
      <c r="A26" s="151"/>
      <c r="B26" s="126" t="s">
        <v>210</v>
      </c>
      <c r="C26" s="126">
        <f aca="true" t="shared" si="2" ref="C26:P26">SUM(C6:C25)</f>
        <v>6202</v>
      </c>
      <c r="D26" s="126">
        <f t="shared" si="2"/>
        <v>6074</v>
      </c>
      <c r="E26" s="126">
        <f t="shared" si="2"/>
        <v>5726</v>
      </c>
      <c r="F26" s="126">
        <f t="shared" si="2"/>
        <v>5754</v>
      </c>
      <c r="G26" s="126">
        <f t="shared" si="2"/>
        <v>5319</v>
      </c>
      <c r="H26" s="126">
        <f t="shared" si="2"/>
        <v>5085</v>
      </c>
      <c r="I26" s="126">
        <f t="shared" si="2"/>
        <v>122</v>
      </c>
      <c r="J26" s="126">
        <f t="shared" si="2"/>
        <v>82</v>
      </c>
      <c r="K26" s="126">
        <f aca="true" t="shared" si="3" ref="K26:K33">C26-E26-I26</f>
        <v>354</v>
      </c>
      <c r="L26" s="126">
        <f aca="true" t="shared" si="4" ref="L26:L33">D26-F26-J26</f>
        <v>238</v>
      </c>
      <c r="M26" s="126">
        <f t="shared" si="2"/>
        <v>156553</v>
      </c>
      <c r="N26" s="126">
        <f t="shared" si="2"/>
        <v>100942</v>
      </c>
      <c r="O26" s="126">
        <f t="shared" si="2"/>
        <v>38779</v>
      </c>
      <c r="P26" s="126">
        <f t="shared" si="2"/>
        <v>20070</v>
      </c>
      <c r="Q26" s="157"/>
      <c r="R26" s="157"/>
      <c r="S26" s="157"/>
      <c r="T26" s="157"/>
      <c r="V26" s="157"/>
    </row>
    <row r="27" spans="1:22" ht="12.75">
      <c r="A27" s="44">
        <v>21</v>
      </c>
      <c r="B27" s="47" t="s">
        <v>23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f t="shared" si="3"/>
        <v>0</v>
      </c>
      <c r="L27" s="47">
        <f t="shared" si="4"/>
        <v>0</v>
      </c>
      <c r="M27" s="47">
        <v>27</v>
      </c>
      <c r="N27" s="47">
        <v>25</v>
      </c>
      <c r="O27" s="47">
        <v>0</v>
      </c>
      <c r="P27" s="47">
        <v>0</v>
      </c>
      <c r="Q27" s="13"/>
      <c r="R27" s="13"/>
      <c r="S27" s="13"/>
      <c r="V27" s="13"/>
    </row>
    <row r="28" spans="1:22" ht="12.75">
      <c r="A28" s="44">
        <v>22</v>
      </c>
      <c r="B28" s="47" t="s">
        <v>245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f t="shared" si="3"/>
        <v>0</v>
      </c>
      <c r="L28" s="47">
        <f t="shared" si="4"/>
        <v>0</v>
      </c>
      <c r="M28" s="47">
        <v>47</v>
      </c>
      <c r="N28" s="47">
        <v>209</v>
      </c>
      <c r="O28" s="47">
        <v>0</v>
      </c>
      <c r="P28" s="47">
        <v>0</v>
      </c>
      <c r="Q28" s="13"/>
      <c r="R28" s="13"/>
      <c r="S28" s="13"/>
      <c r="V28" s="13"/>
    </row>
    <row r="29" spans="1:22" ht="12.75">
      <c r="A29" s="44">
        <v>23</v>
      </c>
      <c r="B29" s="47" t="s">
        <v>160</v>
      </c>
      <c r="C29" s="47">
        <v>7</v>
      </c>
      <c r="D29" s="47">
        <v>22</v>
      </c>
      <c r="E29" s="47">
        <v>7</v>
      </c>
      <c r="F29" s="47">
        <v>22</v>
      </c>
      <c r="G29" s="47">
        <v>5</v>
      </c>
      <c r="H29" s="47">
        <v>22</v>
      </c>
      <c r="I29" s="47">
        <v>0</v>
      </c>
      <c r="J29" s="47">
        <v>0</v>
      </c>
      <c r="K29" s="47">
        <f t="shared" si="3"/>
        <v>0</v>
      </c>
      <c r="L29" s="47">
        <f t="shared" si="4"/>
        <v>0</v>
      </c>
      <c r="M29" s="47">
        <v>268</v>
      </c>
      <c r="N29" s="47">
        <v>197</v>
      </c>
      <c r="O29" s="47">
        <v>38</v>
      </c>
      <c r="P29" s="47">
        <v>110</v>
      </c>
      <c r="Q29" s="13"/>
      <c r="R29" s="13"/>
      <c r="S29" s="13"/>
      <c r="V29" s="13"/>
    </row>
    <row r="30" spans="1:22" ht="13.5" customHeight="1">
      <c r="A30" s="44">
        <v>24</v>
      </c>
      <c r="B30" s="47" t="s">
        <v>22</v>
      </c>
      <c r="C30" s="47">
        <v>4</v>
      </c>
      <c r="D30" s="47">
        <v>1</v>
      </c>
      <c r="E30" s="47">
        <v>4</v>
      </c>
      <c r="F30" s="47">
        <v>1</v>
      </c>
      <c r="G30" s="47">
        <v>6</v>
      </c>
      <c r="H30" s="47">
        <v>2</v>
      </c>
      <c r="I30" s="47">
        <v>0</v>
      </c>
      <c r="J30" s="47">
        <v>0</v>
      </c>
      <c r="K30" s="47">
        <f t="shared" si="3"/>
        <v>0</v>
      </c>
      <c r="L30" s="47">
        <f t="shared" si="4"/>
        <v>0</v>
      </c>
      <c r="M30" s="47">
        <v>51</v>
      </c>
      <c r="N30" s="47">
        <v>35</v>
      </c>
      <c r="O30" s="47">
        <v>17</v>
      </c>
      <c r="P30" s="47">
        <v>8</v>
      </c>
      <c r="Q30" s="13"/>
      <c r="R30" s="13"/>
      <c r="S30" s="13"/>
      <c r="V30" s="13"/>
    </row>
    <row r="31" spans="1:22" ht="12.75">
      <c r="A31" s="44">
        <v>25</v>
      </c>
      <c r="B31" s="47" t="s">
        <v>133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f t="shared" si="3"/>
        <v>0</v>
      </c>
      <c r="L31" s="47">
        <f t="shared" si="4"/>
        <v>0</v>
      </c>
      <c r="M31" s="47">
        <v>255</v>
      </c>
      <c r="N31" s="47">
        <v>170</v>
      </c>
      <c r="O31" s="47">
        <v>42</v>
      </c>
      <c r="P31" s="47">
        <v>4</v>
      </c>
      <c r="Q31" s="13">
        <v>164.7</v>
      </c>
      <c r="R31" s="13"/>
      <c r="S31" s="14"/>
      <c r="T31" s="227"/>
      <c r="U31" s="84"/>
      <c r="V31" s="14"/>
    </row>
    <row r="32" spans="1:22" ht="12.75">
      <c r="A32" s="44">
        <v>26</v>
      </c>
      <c r="B32" s="47" t="s">
        <v>18</v>
      </c>
      <c r="C32" s="47">
        <v>5927</v>
      </c>
      <c r="D32" s="47">
        <v>6347</v>
      </c>
      <c r="E32" s="47">
        <v>5729</v>
      </c>
      <c r="F32" s="47">
        <v>6185</v>
      </c>
      <c r="G32" s="47">
        <v>5687</v>
      </c>
      <c r="H32" s="47">
        <v>5681</v>
      </c>
      <c r="I32" s="47">
        <v>45</v>
      </c>
      <c r="J32" s="47">
        <v>55</v>
      </c>
      <c r="K32" s="47">
        <f t="shared" si="3"/>
        <v>153</v>
      </c>
      <c r="L32" s="47">
        <f t="shared" si="4"/>
        <v>107</v>
      </c>
      <c r="M32" s="47">
        <v>123509</v>
      </c>
      <c r="N32" s="47">
        <v>74958</v>
      </c>
      <c r="O32" s="47">
        <v>26949</v>
      </c>
      <c r="P32" s="47">
        <v>19762</v>
      </c>
      <c r="Q32" s="13">
        <v>0</v>
      </c>
      <c r="R32" s="13"/>
      <c r="S32" s="13"/>
      <c r="V32" s="13"/>
    </row>
    <row r="33" spans="1:22" s="178" customFormat="1" ht="14.25">
      <c r="A33" s="151"/>
      <c r="B33" s="126" t="s">
        <v>212</v>
      </c>
      <c r="C33" s="126">
        <f aca="true" t="shared" si="5" ref="C33:J33">SUM(C27:C32)</f>
        <v>5938</v>
      </c>
      <c r="D33" s="126">
        <f t="shared" si="5"/>
        <v>6370</v>
      </c>
      <c r="E33" s="126">
        <f t="shared" si="5"/>
        <v>5740</v>
      </c>
      <c r="F33" s="126">
        <f t="shared" si="5"/>
        <v>6208</v>
      </c>
      <c r="G33" s="126">
        <f t="shared" si="5"/>
        <v>5698</v>
      </c>
      <c r="H33" s="126">
        <f t="shared" si="5"/>
        <v>5705</v>
      </c>
      <c r="I33" s="126">
        <f t="shared" si="5"/>
        <v>45</v>
      </c>
      <c r="J33" s="126">
        <f t="shared" si="5"/>
        <v>55</v>
      </c>
      <c r="K33" s="126">
        <f t="shared" si="3"/>
        <v>153</v>
      </c>
      <c r="L33" s="126">
        <f t="shared" si="4"/>
        <v>107</v>
      </c>
      <c r="M33" s="126">
        <f>SUM(M27:M32)</f>
        <v>124157</v>
      </c>
      <c r="N33" s="126">
        <f>SUM(N27:N32)</f>
        <v>75594</v>
      </c>
      <c r="O33" s="126">
        <f>SUM(O27:O32)</f>
        <v>27046</v>
      </c>
      <c r="P33" s="126">
        <f>SUM(P27:P32)</f>
        <v>19884</v>
      </c>
      <c r="Q33" s="157"/>
      <c r="R33" s="157"/>
      <c r="S33" s="157"/>
      <c r="T33" s="157"/>
      <c r="V33" s="157"/>
    </row>
    <row r="34" spans="1:22" ht="12.75">
      <c r="A34" s="44">
        <v>27</v>
      </c>
      <c r="B34" s="47" t="s">
        <v>214</v>
      </c>
      <c r="C34" s="47">
        <v>27</v>
      </c>
      <c r="D34" s="47">
        <v>98</v>
      </c>
      <c r="E34" s="47">
        <v>27</v>
      </c>
      <c r="F34" s="47">
        <v>98</v>
      </c>
      <c r="G34" s="47">
        <v>27</v>
      </c>
      <c r="H34" s="47">
        <v>98</v>
      </c>
      <c r="I34" s="47">
        <v>0</v>
      </c>
      <c r="J34" s="47">
        <v>0</v>
      </c>
      <c r="K34" s="47">
        <f>C34-E34-I34</f>
        <v>0</v>
      </c>
      <c r="L34" s="47">
        <f aca="true" t="shared" si="6" ref="L34:L44">D34-F34-J34</f>
        <v>0</v>
      </c>
      <c r="M34" s="47">
        <v>285</v>
      </c>
      <c r="N34" s="47">
        <v>159</v>
      </c>
      <c r="O34" s="47">
        <v>0</v>
      </c>
      <c r="P34" s="47">
        <v>0</v>
      </c>
      <c r="Q34" s="13">
        <v>0</v>
      </c>
      <c r="R34" s="13"/>
      <c r="S34" s="13"/>
      <c r="V34" s="13"/>
    </row>
    <row r="35" spans="1:22" ht="12.75">
      <c r="A35" s="44">
        <v>28</v>
      </c>
      <c r="B35" s="47" t="s">
        <v>205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f aca="true" t="shared" si="7" ref="K35:K42">C35-E35-I35</f>
        <v>0</v>
      </c>
      <c r="L35" s="47">
        <f t="shared" si="6"/>
        <v>0</v>
      </c>
      <c r="M35" s="47">
        <v>998</v>
      </c>
      <c r="N35" s="47">
        <v>1927</v>
      </c>
      <c r="O35" s="47">
        <v>0</v>
      </c>
      <c r="P35" s="47">
        <v>0</v>
      </c>
      <c r="Q35" s="13">
        <v>0</v>
      </c>
      <c r="R35" s="13"/>
      <c r="S35" s="13"/>
      <c r="V35" s="13"/>
    </row>
    <row r="36" spans="1:22" ht="12.75">
      <c r="A36" s="44">
        <v>29</v>
      </c>
      <c r="B36" s="47" t="s">
        <v>206</v>
      </c>
      <c r="C36" s="47">
        <v>253</v>
      </c>
      <c r="D36" s="47">
        <v>212</v>
      </c>
      <c r="E36" s="47">
        <v>253</v>
      </c>
      <c r="F36" s="47">
        <v>212</v>
      </c>
      <c r="G36" s="47">
        <v>253</v>
      </c>
      <c r="H36" s="47">
        <v>212</v>
      </c>
      <c r="I36" s="47">
        <v>0</v>
      </c>
      <c r="J36" s="47">
        <v>0</v>
      </c>
      <c r="K36" s="47">
        <f t="shared" si="7"/>
        <v>0</v>
      </c>
      <c r="L36" s="47">
        <f t="shared" si="6"/>
        <v>0</v>
      </c>
      <c r="M36" s="47">
        <v>284</v>
      </c>
      <c r="N36" s="47">
        <v>182</v>
      </c>
      <c r="O36" s="47">
        <v>0</v>
      </c>
      <c r="P36" s="47">
        <v>0</v>
      </c>
      <c r="Q36" s="13"/>
      <c r="R36" s="13"/>
      <c r="S36" s="13"/>
      <c r="V36" s="13"/>
    </row>
    <row r="37" spans="1:22" ht="12.75">
      <c r="A37" s="44">
        <v>30</v>
      </c>
      <c r="B37" s="47" t="s">
        <v>207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f t="shared" si="7"/>
        <v>0</v>
      </c>
      <c r="L37" s="47">
        <f t="shared" si="6"/>
        <v>0</v>
      </c>
      <c r="M37" s="47">
        <v>0</v>
      </c>
      <c r="N37" s="47">
        <v>0</v>
      </c>
      <c r="O37" s="47">
        <v>0</v>
      </c>
      <c r="P37" s="47">
        <v>0</v>
      </c>
      <c r="Q37" s="13"/>
      <c r="R37" s="13"/>
      <c r="S37" s="13"/>
      <c r="V37" s="13"/>
    </row>
    <row r="38" spans="1:22" ht="12.75">
      <c r="A38" s="88">
        <v>31</v>
      </c>
      <c r="B38" s="89" t="s">
        <v>328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f t="shared" si="7"/>
        <v>0</v>
      </c>
      <c r="L38" s="47">
        <f t="shared" si="6"/>
        <v>0</v>
      </c>
      <c r="M38" s="47">
        <v>0</v>
      </c>
      <c r="N38" s="47">
        <v>0</v>
      </c>
      <c r="O38" s="47">
        <v>0</v>
      </c>
      <c r="P38" s="47">
        <v>0</v>
      </c>
      <c r="Q38" s="13"/>
      <c r="R38" s="13"/>
      <c r="S38" s="13"/>
      <c r="V38" s="13"/>
    </row>
    <row r="39" spans="1:22" ht="12.75">
      <c r="A39" s="44">
        <v>32</v>
      </c>
      <c r="B39" s="47" t="s">
        <v>224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f t="shared" si="7"/>
        <v>0</v>
      </c>
      <c r="L39" s="47">
        <f t="shared" si="6"/>
        <v>0</v>
      </c>
      <c r="M39" s="47">
        <v>0</v>
      </c>
      <c r="N39" s="47">
        <v>0</v>
      </c>
      <c r="O39" s="47">
        <v>0</v>
      </c>
      <c r="P39" s="47">
        <v>0</v>
      </c>
      <c r="Q39" s="13"/>
      <c r="R39" s="13"/>
      <c r="S39" s="13"/>
      <c r="V39" s="13"/>
    </row>
    <row r="40" spans="1:22" ht="12.75">
      <c r="A40" s="44">
        <v>33</v>
      </c>
      <c r="B40" s="47" t="s">
        <v>236</v>
      </c>
      <c r="C40" s="47">
        <v>1</v>
      </c>
      <c r="D40" s="47">
        <v>1</v>
      </c>
      <c r="E40" s="47">
        <v>1</v>
      </c>
      <c r="F40" s="47">
        <v>1</v>
      </c>
      <c r="G40" s="47">
        <v>1</v>
      </c>
      <c r="H40" s="47">
        <v>1</v>
      </c>
      <c r="I40" s="47">
        <v>0</v>
      </c>
      <c r="J40" s="47">
        <v>0</v>
      </c>
      <c r="K40" s="47">
        <f t="shared" si="7"/>
        <v>0</v>
      </c>
      <c r="L40" s="47">
        <f t="shared" si="6"/>
        <v>0</v>
      </c>
      <c r="M40" s="47">
        <v>11</v>
      </c>
      <c r="N40" s="47">
        <v>10</v>
      </c>
      <c r="O40" s="47">
        <v>0</v>
      </c>
      <c r="P40" s="47">
        <v>0</v>
      </c>
      <c r="Q40" s="13">
        <v>0</v>
      </c>
      <c r="R40" s="13"/>
      <c r="S40" s="13"/>
      <c r="V40" s="13"/>
    </row>
    <row r="41" spans="1:22" ht="12.75">
      <c r="A41" s="44">
        <v>34</v>
      </c>
      <c r="B41" s="47" t="s">
        <v>24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f t="shared" si="7"/>
        <v>0</v>
      </c>
      <c r="L41" s="47">
        <f t="shared" si="6"/>
        <v>0</v>
      </c>
      <c r="M41" s="47">
        <v>84</v>
      </c>
      <c r="N41" s="47">
        <v>31</v>
      </c>
      <c r="O41" s="47">
        <v>54</v>
      </c>
      <c r="P41" s="47">
        <v>19</v>
      </c>
      <c r="Q41" s="13">
        <v>64.48</v>
      </c>
      <c r="R41" s="13"/>
      <c r="S41" s="13"/>
      <c r="V41" s="13"/>
    </row>
    <row r="42" spans="1:22" ht="12.75">
      <c r="A42" s="44">
        <v>35</v>
      </c>
      <c r="B42" s="47" t="s">
        <v>209</v>
      </c>
      <c r="C42" s="47">
        <v>1</v>
      </c>
      <c r="D42" s="47">
        <v>1</v>
      </c>
      <c r="E42" s="47">
        <v>1</v>
      </c>
      <c r="F42" s="47">
        <v>1</v>
      </c>
      <c r="G42" s="47">
        <v>0</v>
      </c>
      <c r="H42" s="47">
        <v>0</v>
      </c>
      <c r="I42" s="47">
        <v>0</v>
      </c>
      <c r="J42" s="47">
        <v>0</v>
      </c>
      <c r="K42" s="47">
        <f t="shared" si="7"/>
        <v>0</v>
      </c>
      <c r="L42" s="47">
        <f t="shared" si="6"/>
        <v>0</v>
      </c>
      <c r="M42" s="47">
        <v>0</v>
      </c>
      <c r="N42" s="47">
        <v>0</v>
      </c>
      <c r="O42" s="47">
        <v>0</v>
      </c>
      <c r="P42" s="47">
        <v>0</v>
      </c>
      <c r="Q42" s="13">
        <v>0</v>
      </c>
      <c r="R42" s="13"/>
      <c r="S42" s="13"/>
      <c r="V42" s="13"/>
    </row>
    <row r="43" spans="1:22" ht="12.75">
      <c r="A43" s="44">
        <v>36</v>
      </c>
      <c r="B43" s="47" t="s">
        <v>329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f>C43-E43-I43</f>
        <v>0</v>
      </c>
      <c r="L43" s="47">
        <f>D43-F43-J43</f>
        <v>0</v>
      </c>
      <c r="M43" s="47">
        <v>0</v>
      </c>
      <c r="N43" s="47">
        <v>0</v>
      </c>
      <c r="O43" s="47">
        <v>0</v>
      </c>
      <c r="P43" s="47">
        <v>0</v>
      </c>
      <c r="Q43" s="13"/>
      <c r="R43" s="13"/>
      <c r="S43" s="13"/>
      <c r="V43" s="13"/>
    </row>
    <row r="44" spans="1:22" ht="12.75">
      <c r="A44" s="44">
        <v>37</v>
      </c>
      <c r="B44" s="47" t="s">
        <v>331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f>C44-E44-I44</f>
        <v>0</v>
      </c>
      <c r="L44" s="47">
        <f t="shared" si="6"/>
        <v>0</v>
      </c>
      <c r="M44" s="47">
        <v>0</v>
      </c>
      <c r="N44" s="47">
        <v>0</v>
      </c>
      <c r="O44" s="47">
        <v>0</v>
      </c>
      <c r="P44" s="47">
        <v>0</v>
      </c>
      <c r="Q44" s="13"/>
      <c r="R44" s="13"/>
      <c r="S44" s="16"/>
      <c r="V44" s="13"/>
    </row>
    <row r="45" spans="1:22" s="178" customFormat="1" ht="14.25">
      <c r="A45" s="151"/>
      <c r="B45" s="126" t="s">
        <v>211</v>
      </c>
      <c r="C45" s="126">
        <f aca="true" t="shared" si="8" ref="C45:P45">SUM(C34:C44)</f>
        <v>282</v>
      </c>
      <c r="D45" s="126">
        <f t="shared" si="8"/>
        <v>312</v>
      </c>
      <c r="E45" s="126">
        <f t="shared" si="8"/>
        <v>282</v>
      </c>
      <c r="F45" s="126">
        <f t="shared" si="8"/>
        <v>312</v>
      </c>
      <c r="G45" s="126">
        <f t="shared" si="8"/>
        <v>281</v>
      </c>
      <c r="H45" s="126">
        <f t="shared" si="8"/>
        <v>311</v>
      </c>
      <c r="I45" s="126">
        <f t="shared" si="8"/>
        <v>0</v>
      </c>
      <c r="J45" s="126">
        <f t="shared" si="8"/>
        <v>0</v>
      </c>
      <c r="K45" s="126">
        <f t="shared" si="8"/>
        <v>0</v>
      </c>
      <c r="L45" s="126">
        <f t="shared" si="8"/>
        <v>0</v>
      </c>
      <c r="M45" s="126">
        <f t="shared" si="8"/>
        <v>1662</v>
      </c>
      <c r="N45" s="126">
        <f t="shared" si="8"/>
        <v>2309</v>
      </c>
      <c r="O45" s="126">
        <f t="shared" si="8"/>
        <v>54</v>
      </c>
      <c r="P45" s="126">
        <f t="shared" si="8"/>
        <v>19</v>
      </c>
      <c r="Q45" s="157"/>
      <c r="R45" s="157"/>
      <c r="S45" s="158"/>
      <c r="T45" s="157"/>
      <c r="V45" s="157"/>
    </row>
    <row r="46" spans="1:22" s="178" customFormat="1" ht="14.25">
      <c r="A46" s="151"/>
      <c r="B46" s="152" t="s">
        <v>117</v>
      </c>
      <c r="C46" s="126">
        <f aca="true" t="shared" si="9" ref="C46:P46">C26+C33+C45</f>
        <v>12422</v>
      </c>
      <c r="D46" s="126">
        <f t="shared" si="9"/>
        <v>12756</v>
      </c>
      <c r="E46" s="126">
        <f t="shared" si="9"/>
        <v>11748</v>
      </c>
      <c r="F46" s="126">
        <f t="shared" si="9"/>
        <v>12274</v>
      </c>
      <c r="G46" s="126">
        <f t="shared" si="9"/>
        <v>11298</v>
      </c>
      <c r="H46" s="126">
        <f t="shared" si="9"/>
        <v>11101</v>
      </c>
      <c r="I46" s="126">
        <f t="shared" si="9"/>
        <v>167</v>
      </c>
      <c r="J46" s="126">
        <f t="shared" si="9"/>
        <v>137</v>
      </c>
      <c r="K46" s="126">
        <f t="shared" si="9"/>
        <v>507</v>
      </c>
      <c r="L46" s="126">
        <f t="shared" si="9"/>
        <v>345</v>
      </c>
      <c r="M46" s="126">
        <f t="shared" si="9"/>
        <v>282372</v>
      </c>
      <c r="N46" s="126">
        <f t="shared" si="9"/>
        <v>178845</v>
      </c>
      <c r="O46" s="126">
        <f t="shared" si="9"/>
        <v>65879</v>
      </c>
      <c r="P46" s="126">
        <f t="shared" si="9"/>
        <v>39973</v>
      </c>
      <c r="Q46" s="158"/>
      <c r="R46" s="158"/>
      <c r="S46" s="158"/>
      <c r="T46" s="157"/>
      <c r="V46" s="157"/>
    </row>
    <row r="47" spans="1:22" ht="12.75">
      <c r="A47" s="44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14"/>
      <c r="R47" s="14"/>
      <c r="S47" s="14"/>
      <c r="T47" s="14"/>
      <c r="U47" s="84"/>
      <c r="V47" s="14"/>
    </row>
    <row r="48" spans="1:22" ht="12.75">
      <c r="A48" s="44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14"/>
      <c r="R48" s="14"/>
      <c r="S48" s="14"/>
      <c r="T48" s="14"/>
      <c r="U48" s="84"/>
      <c r="V48" s="14"/>
    </row>
    <row r="49" spans="1:22" ht="12.75">
      <c r="A49" s="44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14"/>
      <c r="R49" s="14"/>
      <c r="S49" s="14"/>
      <c r="T49" s="14"/>
      <c r="U49" s="84"/>
      <c r="V49" s="14"/>
    </row>
    <row r="50" spans="1:22" ht="21.75" customHeight="1">
      <c r="A50" s="153" t="s">
        <v>4</v>
      </c>
      <c r="B50" s="153" t="s">
        <v>5</v>
      </c>
      <c r="C50" s="468" t="s">
        <v>144</v>
      </c>
      <c r="D50" s="469"/>
      <c r="E50" s="468" t="s">
        <v>143</v>
      </c>
      <c r="F50" s="469"/>
      <c r="G50" s="468" t="s">
        <v>145</v>
      </c>
      <c r="H50" s="469"/>
      <c r="I50" s="545" t="s">
        <v>146</v>
      </c>
      <c r="J50" s="546"/>
      <c r="K50" s="468" t="s">
        <v>147</v>
      </c>
      <c r="L50" s="469"/>
      <c r="M50" s="468" t="s">
        <v>89</v>
      </c>
      <c r="N50" s="469"/>
      <c r="O50" s="468" t="s">
        <v>148</v>
      </c>
      <c r="P50" s="469"/>
      <c r="Q50" s="14"/>
      <c r="R50" s="14"/>
      <c r="S50" s="14"/>
      <c r="T50" s="14"/>
      <c r="U50" s="84"/>
      <c r="V50" s="14"/>
    </row>
    <row r="51" spans="1:22" ht="12.75">
      <c r="A51" s="154"/>
      <c r="B51" s="154"/>
      <c r="C51" s="135" t="s">
        <v>52</v>
      </c>
      <c r="D51" s="135" t="s">
        <v>58</v>
      </c>
      <c r="E51" s="135" t="s">
        <v>52</v>
      </c>
      <c r="F51" s="135" t="s">
        <v>58</v>
      </c>
      <c r="G51" s="135" t="s">
        <v>52</v>
      </c>
      <c r="H51" s="135" t="s">
        <v>58</v>
      </c>
      <c r="I51" s="135" t="s">
        <v>52</v>
      </c>
      <c r="J51" s="135" t="s">
        <v>58</v>
      </c>
      <c r="K51" s="135" t="s">
        <v>52</v>
      </c>
      <c r="L51" s="135" t="s">
        <v>58</v>
      </c>
      <c r="M51" s="135" t="s">
        <v>52</v>
      </c>
      <c r="N51" s="135" t="s">
        <v>58</v>
      </c>
      <c r="O51" s="135" t="s">
        <v>52</v>
      </c>
      <c r="P51" s="135" t="s">
        <v>58</v>
      </c>
      <c r="Q51" s="14"/>
      <c r="R51" s="14"/>
      <c r="S51" s="14"/>
      <c r="T51" s="14"/>
      <c r="U51" s="84"/>
      <c r="V51" s="14"/>
    </row>
    <row r="52" spans="1:16" ht="15" customHeight="1">
      <c r="A52" s="44">
        <v>38</v>
      </c>
      <c r="B52" s="47" t="s">
        <v>73</v>
      </c>
      <c r="C52" s="47">
        <v>182</v>
      </c>
      <c r="D52" s="47">
        <v>141</v>
      </c>
      <c r="E52" s="47">
        <v>173</v>
      </c>
      <c r="F52" s="47">
        <v>113</v>
      </c>
      <c r="G52" s="47">
        <v>160</v>
      </c>
      <c r="H52" s="47">
        <v>97</v>
      </c>
      <c r="I52" s="47">
        <v>4</v>
      </c>
      <c r="J52" s="47">
        <v>3</v>
      </c>
      <c r="K52" s="47">
        <f aca="true" t="shared" si="10" ref="K52:K59">C52-E52-I52</f>
        <v>5</v>
      </c>
      <c r="L52" s="47">
        <f aca="true" t="shared" si="11" ref="L52:L59">D52-F52-J52</f>
        <v>25</v>
      </c>
      <c r="M52" s="47">
        <v>1105</v>
      </c>
      <c r="N52" s="47">
        <v>379</v>
      </c>
      <c r="O52" s="47">
        <v>0</v>
      </c>
      <c r="P52" s="47">
        <v>0</v>
      </c>
    </row>
    <row r="53" spans="1:16" ht="15" customHeight="1">
      <c r="A53" s="44">
        <v>39</v>
      </c>
      <c r="B53" s="47" t="s">
        <v>250</v>
      </c>
      <c r="C53" s="47">
        <v>990</v>
      </c>
      <c r="D53" s="47">
        <v>456</v>
      </c>
      <c r="E53" s="47">
        <v>953</v>
      </c>
      <c r="F53" s="47">
        <v>442</v>
      </c>
      <c r="G53" s="47">
        <v>935</v>
      </c>
      <c r="H53" s="47">
        <v>391</v>
      </c>
      <c r="I53" s="47">
        <v>28</v>
      </c>
      <c r="J53" s="47">
        <v>9</v>
      </c>
      <c r="K53" s="47">
        <f t="shared" si="10"/>
        <v>9</v>
      </c>
      <c r="L53" s="47">
        <f t="shared" si="11"/>
        <v>5</v>
      </c>
      <c r="M53" s="47">
        <v>24258</v>
      </c>
      <c r="N53" s="47">
        <v>9676</v>
      </c>
      <c r="O53" s="47">
        <v>4511</v>
      </c>
      <c r="P53" s="47">
        <v>1021</v>
      </c>
    </row>
    <row r="54" spans="1:16" ht="15" customHeight="1">
      <c r="A54" s="44">
        <v>40</v>
      </c>
      <c r="B54" s="47" t="s">
        <v>28</v>
      </c>
      <c r="C54" s="47">
        <v>209</v>
      </c>
      <c r="D54" s="47">
        <v>127</v>
      </c>
      <c r="E54" s="47">
        <v>140</v>
      </c>
      <c r="F54" s="47">
        <v>76</v>
      </c>
      <c r="G54" s="47">
        <v>209</v>
      </c>
      <c r="H54" s="47">
        <v>127</v>
      </c>
      <c r="I54" s="47">
        <v>0</v>
      </c>
      <c r="J54" s="47">
        <v>0</v>
      </c>
      <c r="K54" s="47">
        <f t="shared" si="10"/>
        <v>69</v>
      </c>
      <c r="L54" s="47">
        <f t="shared" si="11"/>
        <v>51</v>
      </c>
      <c r="M54" s="47">
        <v>2250</v>
      </c>
      <c r="N54" s="47">
        <v>472</v>
      </c>
      <c r="O54" s="47">
        <v>256</v>
      </c>
      <c r="P54" s="47">
        <v>65</v>
      </c>
    </row>
    <row r="55" spans="1:16" ht="15" customHeight="1">
      <c r="A55" s="44">
        <v>41</v>
      </c>
      <c r="B55" s="47" t="s">
        <v>217</v>
      </c>
      <c r="C55" s="47">
        <v>1512</v>
      </c>
      <c r="D55" s="47">
        <v>2491</v>
      </c>
      <c r="E55" s="47">
        <v>1469</v>
      </c>
      <c r="F55" s="47">
        <v>2435</v>
      </c>
      <c r="G55" s="47">
        <v>1469</v>
      </c>
      <c r="H55" s="47">
        <v>2072</v>
      </c>
      <c r="I55" s="47">
        <v>43</v>
      </c>
      <c r="J55" s="47">
        <v>56</v>
      </c>
      <c r="K55" s="47">
        <f t="shared" si="10"/>
        <v>0</v>
      </c>
      <c r="L55" s="47">
        <f t="shared" si="11"/>
        <v>0</v>
      </c>
      <c r="M55" s="47">
        <v>12909</v>
      </c>
      <c r="N55" s="47">
        <v>4930</v>
      </c>
      <c r="O55" s="47">
        <v>409</v>
      </c>
      <c r="P55" s="47">
        <v>67</v>
      </c>
    </row>
    <row r="56" spans="1:16" ht="15" customHeight="1">
      <c r="A56" s="44">
        <v>42</v>
      </c>
      <c r="B56" s="47" t="s">
        <v>27</v>
      </c>
      <c r="C56" s="47">
        <v>82</v>
      </c>
      <c r="D56" s="47">
        <v>47</v>
      </c>
      <c r="E56" s="47">
        <v>82</v>
      </c>
      <c r="F56" s="47">
        <v>47</v>
      </c>
      <c r="G56" s="47">
        <v>82</v>
      </c>
      <c r="H56" s="47">
        <v>47</v>
      </c>
      <c r="I56" s="47">
        <v>0</v>
      </c>
      <c r="J56" s="47">
        <v>0</v>
      </c>
      <c r="K56" s="47">
        <f t="shared" si="10"/>
        <v>0</v>
      </c>
      <c r="L56" s="47">
        <f t="shared" si="11"/>
        <v>0</v>
      </c>
      <c r="M56" s="47">
        <v>4280</v>
      </c>
      <c r="N56" s="47">
        <v>1123</v>
      </c>
      <c r="O56" s="47">
        <v>0</v>
      </c>
      <c r="P56" s="47">
        <v>0</v>
      </c>
    </row>
    <row r="57" spans="1:16" ht="15" customHeight="1">
      <c r="A57" s="44">
        <v>43</v>
      </c>
      <c r="B57" s="47" t="s">
        <v>344</v>
      </c>
      <c r="C57" s="47">
        <v>1191</v>
      </c>
      <c r="D57" s="47">
        <v>778</v>
      </c>
      <c r="E57" s="47">
        <v>1121</v>
      </c>
      <c r="F57" s="47">
        <v>751</v>
      </c>
      <c r="G57" s="47">
        <v>1116</v>
      </c>
      <c r="H57" s="47">
        <v>741</v>
      </c>
      <c r="I57" s="47">
        <v>9</v>
      </c>
      <c r="J57" s="47">
        <v>5</v>
      </c>
      <c r="K57" s="47">
        <f t="shared" si="10"/>
        <v>61</v>
      </c>
      <c r="L57" s="47">
        <f t="shared" si="11"/>
        <v>22</v>
      </c>
      <c r="M57" s="47">
        <v>23104</v>
      </c>
      <c r="N57" s="47">
        <v>10080</v>
      </c>
      <c r="O57" s="47">
        <v>4449</v>
      </c>
      <c r="P57" s="47">
        <v>640</v>
      </c>
    </row>
    <row r="58" spans="1:16" ht="15" customHeight="1">
      <c r="A58" s="44">
        <v>44</v>
      </c>
      <c r="B58" s="47" t="s">
        <v>25</v>
      </c>
      <c r="C58" s="47">
        <v>227</v>
      </c>
      <c r="D58" s="47">
        <v>132</v>
      </c>
      <c r="E58" s="47">
        <v>227</v>
      </c>
      <c r="F58" s="47">
        <v>132</v>
      </c>
      <c r="G58" s="47">
        <v>227</v>
      </c>
      <c r="H58" s="47">
        <v>132</v>
      </c>
      <c r="I58" s="47">
        <v>0</v>
      </c>
      <c r="J58" s="47">
        <v>0</v>
      </c>
      <c r="K58" s="47">
        <f t="shared" si="10"/>
        <v>0</v>
      </c>
      <c r="L58" s="47">
        <f t="shared" si="11"/>
        <v>0</v>
      </c>
      <c r="M58" s="47">
        <v>4103</v>
      </c>
      <c r="N58" s="47">
        <v>1138</v>
      </c>
      <c r="O58" s="47">
        <v>0</v>
      </c>
      <c r="P58" s="47">
        <v>0</v>
      </c>
    </row>
    <row r="59" spans="1:16" ht="15" customHeight="1">
      <c r="A59" s="44">
        <v>45</v>
      </c>
      <c r="B59" s="47" t="s">
        <v>26</v>
      </c>
      <c r="C59" s="47">
        <v>171</v>
      </c>
      <c r="D59" s="47">
        <v>191</v>
      </c>
      <c r="E59" s="47">
        <v>171</v>
      </c>
      <c r="F59" s="47">
        <v>191</v>
      </c>
      <c r="G59" s="47">
        <v>171</v>
      </c>
      <c r="H59" s="47">
        <v>191</v>
      </c>
      <c r="I59" s="47">
        <v>0</v>
      </c>
      <c r="J59" s="47">
        <v>0</v>
      </c>
      <c r="K59" s="47">
        <f t="shared" si="10"/>
        <v>0</v>
      </c>
      <c r="L59" s="47">
        <f t="shared" si="11"/>
        <v>0</v>
      </c>
      <c r="M59" s="47">
        <v>1243</v>
      </c>
      <c r="N59" s="47">
        <v>759</v>
      </c>
      <c r="O59" s="47">
        <v>0</v>
      </c>
      <c r="P59" s="47">
        <v>0</v>
      </c>
    </row>
    <row r="60" spans="1:20" s="178" customFormat="1" ht="15" customHeight="1">
      <c r="A60" s="44"/>
      <c r="B60" s="152" t="s">
        <v>117</v>
      </c>
      <c r="C60" s="126">
        <f aca="true" t="shared" si="12" ref="C60:P60">SUM(C52:C59)</f>
        <v>4564</v>
      </c>
      <c r="D60" s="126">
        <f t="shared" si="12"/>
        <v>4363</v>
      </c>
      <c r="E60" s="126">
        <f t="shared" si="12"/>
        <v>4336</v>
      </c>
      <c r="F60" s="126">
        <f t="shared" si="12"/>
        <v>4187</v>
      </c>
      <c r="G60" s="126">
        <f t="shared" si="12"/>
        <v>4369</v>
      </c>
      <c r="H60" s="126">
        <f t="shared" si="12"/>
        <v>3798</v>
      </c>
      <c r="I60" s="126">
        <f t="shared" si="12"/>
        <v>84</v>
      </c>
      <c r="J60" s="126">
        <f t="shared" si="12"/>
        <v>73</v>
      </c>
      <c r="K60" s="126">
        <f t="shared" si="12"/>
        <v>144</v>
      </c>
      <c r="L60" s="126">
        <f t="shared" si="12"/>
        <v>103</v>
      </c>
      <c r="M60" s="126">
        <f t="shared" si="12"/>
        <v>73252</v>
      </c>
      <c r="N60" s="126">
        <f t="shared" si="12"/>
        <v>28557</v>
      </c>
      <c r="O60" s="126">
        <f t="shared" si="12"/>
        <v>9625</v>
      </c>
      <c r="P60" s="126">
        <f t="shared" si="12"/>
        <v>1793</v>
      </c>
      <c r="Q60" s="158"/>
      <c r="R60" s="158"/>
      <c r="T60" s="157"/>
    </row>
    <row r="61" spans="1:16" ht="15" customHeight="1">
      <c r="A61" s="44"/>
      <c r="B61" s="82" t="s">
        <v>31</v>
      </c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</row>
    <row r="62" spans="1:22" ht="15" customHeight="1">
      <c r="A62" s="44">
        <v>46</v>
      </c>
      <c r="B62" s="47" t="s">
        <v>29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f>C62-E62-I62</f>
        <v>0</v>
      </c>
      <c r="L62" s="47">
        <f>D62-F62-J62</f>
        <v>0</v>
      </c>
      <c r="M62" s="47">
        <v>181975</v>
      </c>
      <c r="N62" s="47">
        <v>5231</v>
      </c>
      <c r="O62" s="47">
        <v>0</v>
      </c>
      <c r="P62" s="47">
        <v>0</v>
      </c>
      <c r="S62" s="16"/>
      <c r="U62" s="16"/>
      <c r="V62" s="13"/>
    </row>
    <row r="63" spans="1:22" ht="15" customHeight="1">
      <c r="A63" s="44">
        <v>47</v>
      </c>
      <c r="B63" s="47" t="s">
        <v>124</v>
      </c>
      <c r="C63" s="47">
        <v>0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f>C63-E63-I63</f>
        <v>0</v>
      </c>
      <c r="L63" s="47">
        <f>D63-F63-J63</f>
        <v>0</v>
      </c>
      <c r="M63" s="47">
        <v>75248</v>
      </c>
      <c r="N63" s="47">
        <v>11929</v>
      </c>
      <c r="O63" s="47">
        <v>0</v>
      </c>
      <c r="P63" s="47">
        <v>0</v>
      </c>
      <c r="S63" s="16"/>
      <c r="U63" s="16"/>
      <c r="V63" s="13"/>
    </row>
    <row r="64" spans="1:20" s="178" customFormat="1" ht="15" customHeight="1">
      <c r="A64" s="151"/>
      <c r="B64" s="152" t="s">
        <v>117</v>
      </c>
      <c r="C64" s="126">
        <f aca="true" t="shared" si="13" ref="C64:L64">SUM(C62:C63)</f>
        <v>0</v>
      </c>
      <c r="D64" s="126">
        <f t="shared" si="13"/>
        <v>0</v>
      </c>
      <c r="E64" s="126">
        <f t="shared" si="13"/>
        <v>0</v>
      </c>
      <c r="F64" s="126">
        <f t="shared" si="13"/>
        <v>0</v>
      </c>
      <c r="G64" s="126">
        <f t="shared" si="13"/>
        <v>0</v>
      </c>
      <c r="H64" s="126">
        <f t="shared" si="13"/>
        <v>0</v>
      </c>
      <c r="I64" s="126">
        <f t="shared" si="13"/>
        <v>0</v>
      </c>
      <c r="J64" s="126">
        <f t="shared" si="13"/>
        <v>0</v>
      </c>
      <c r="K64" s="126">
        <f t="shared" si="13"/>
        <v>0</v>
      </c>
      <c r="L64" s="126">
        <f t="shared" si="13"/>
        <v>0</v>
      </c>
      <c r="M64" s="126">
        <f>SUM(M62:M63)</f>
        <v>257223</v>
      </c>
      <c r="N64" s="126">
        <f>SUM(N62:N63)</f>
        <v>17160</v>
      </c>
      <c r="O64" s="126">
        <f>SUM(O62:O63)</f>
        <v>0</v>
      </c>
      <c r="P64" s="126">
        <f>SUM(P62:P63)</f>
        <v>0</v>
      </c>
      <c r="Q64" s="158"/>
      <c r="R64" s="158"/>
      <c r="T64" s="157"/>
    </row>
    <row r="65" spans="1:20" s="178" customFormat="1" ht="15" customHeight="1">
      <c r="A65" s="151"/>
      <c r="B65" s="152" t="s">
        <v>30</v>
      </c>
      <c r="C65" s="126">
        <f aca="true" t="shared" si="14" ref="C65:P65">+C46+C60+C64</f>
        <v>16986</v>
      </c>
      <c r="D65" s="126">
        <f t="shared" si="14"/>
        <v>17119</v>
      </c>
      <c r="E65" s="126">
        <f t="shared" si="14"/>
        <v>16084</v>
      </c>
      <c r="F65" s="126">
        <f t="shared" si="14"/>
        <v>16461</v>
      </c>
      <c r="G65" s="126">
        <f t="shared" si="14"/>
        <v>15667</v>
      </c>
      <c r="H65" s="126">
        <f t="shared" si="14"/>
        <v>14899</v>
      </c>
      <c r="I65" s="126">
        <f t="shared" si="14"/>
        <v>251</v>
      </c>
      <c r="J65" s="126">
        <f t="shared" si="14"/>
        <v>210</v>
      </c>
      <c r="K65" s="126">
        <f t="shared" si="14"/>
        <v>651</v>
      </c>
      <c r="L65" s="126">
        <f t="shared" si="14"/>
        <v>448</v>
      </c>
      <c r="M65" s="126">
        <f t="shared" si="14"/>
        <v>612847</v>
      </c>
      <c r="N65" s="126">
        <f t="shared" si="14"/>
        <v>224562</v>
      </c>
      <c r="O65" s="126">
        <f t="shared" si="14"/>
        <v>75504</v>
      </c>
      <c r="P65" s="126">
        <f t="shared" si="14"/>
        <v>41766</v>
      </c>
      <c r="Q65" s="158"/>
      <c r="R65" s="158"/>
      <c r="T65" s="157"/>
    </row>
    <row r="67" ht="12.75">
      <c r="B67" s="82" t="s">
        <v>395</v>
      </c>
    </row>
    <row r="71" ht="12.75">
      <c r="O71" s="16" t="s">
        <v>31</v>
      </c>
    </row>
  </sheetData>
  <sheetProtection/>
  <mergeCells count="14">
    <mergeCell ref="O4:P4"/>
    <mergeCell ref="G4:H4"/>
    <mergeCell ref="I4:J4"/>
    <mergeCell ref="K4:L4"/>
    <mergeCell ref="M4:N4"/>
    <mergeCell ref="M50:N50"/>
    <mergeCell ref="O50:P50"/>
    <mergeCell ref="E50:F50"/>
    <mergeCell ref="G50:H50"/>
    <mergeCell ref="I50:J50"/>
    <mergeCell ref="K50:L50"/>
    <mergeCell ref="C4:D4"/>
    <mergeCell ref="C50:D50"/>
    <mergeCell ref="E4:F4"/>
  </mergeCells>
  <printOptions gridLines="1" horizontalCentered="1"/>
  <pageMargins left="0.75" right="0.75" top="0.59" bottom="0.65" header="0.5" footer="0.5"/>
  <pageSetup blackAndWhite="1" horizontalDpi="300" verticalDpi="300" orientation="landscape" paperSize="9" scale="78" r:id="rId2"/>
  <rowBreaks count="1" manualBreakCount="1">
    <brk id="46" max="15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V67"/>
  <sheetViews>
    <sheetView zoomScalePageLayoutView="0" workbookViewId="0" topLeftCell="E32">
      <selection activeCell="O32" sqref="A1:IV16384"/>
    </sheetView>
  </sheetViews>
  <sheetFormatPr defaultColWidth="9.140625" defaultRowHeight="12.75"/>
  <cols>
    <col min="1" max="1" width="3.7109375" style="82" customWidth="1"/>
    <col min="2" max="2" width="21.8515625" style="82" customWidth="1"/>
    <col min="3" max="3" width="9.7109375" style="16" customWidth="1"/>
    <col min="4" max="4" width="10.7109375" style="16" customWidth="1"/>
    <col min="5" max="5" width="9.7109375" style="16" customWidth="1"/>
    <col min="6" max="6" width="10.7109375" style="16" customWidth="1"/>
    <col min="7" max="7" width="9.7109375" style="16" customWidth="1"/>
    <col min="8" max="8" width="10.7109375" style="16" customWidth="1"/>
    <col min="9" max="9" width="10.421875" style="16" customWidth="1"/>
    <col min="10" max="10" width="10.7109375" style="16" customWidth="1"/>
    <col min="11" max="11" width="9.7109375" style="16" customWidth="1"/>
    <col min="12" max="12" width="10.7109375" style="16" customWidth="1"/>
    <col min="13" max="13" width="9.7109375" style="16" customWidth="1"/>
    <col min="14" max="14" width="10.7109375" style="16" customWidth="1"/>
    <col min="15" max="15" width="9.7109375" style="16" customWidth="1"/>
    <col min="16" max="16" width="10.7109375" style="16" customWidth="1"/>
    <col min="17" max="17" width="5.57421875" style="16" hidden="1" customWidth="1"/>
    <col min="18" max="18" width="5.57421875" style="16" customWidth="1"/>
    <col min="19" max="19" width="9.57421875" style="82" customWidth="1"/>
    <col min="20" max="20" width="9.140625" style="13" customWidth="1"/>
    <col min="21" max="21" width="9.140625" style="82" customWidth="1"/>
    <col min="22" max="22" width="11.57421875" style="82" customWidth="1"/>
    <col min="23" max="16384" width="9.140625" style="82" customWidth="1"/>
  </cols>
  <sheetData>
    <row r="1" spans="1:21" ht="15">
      <c r="A1" s="218"/>
      <c r="B1" s="226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226"/>
      <c r="T1" s="225"/>
      <c r="U1" s="226"/>
    </row>
    <row r="2" spans="1:16" ht="15">
      <c r="A2" s="84"/>
      <c r="B2" s="218"/>
      <c r="C2" s="18"/>
      <c r="O2" s="15"/>
      <c r="P2" s="15"/>
    </row>
    <row r="3" spans="16:22" ht="15">
      <c r="P3" s="15"/>
      <c r="Q3" s="14"/>
      <c r="R3" s="14"/>
      <c r="T3" s="14"/>
      <c r="U3" s="84"/>
      <c r="V3" s="84"/>
    </row>
    <row r="4" spans="1:22" ht="12.75">
      <c r="A4" s="153" t="s">
        <v>4</v>
      </c>
      <c r="B4" s="153" t="s">
        <v>5</v>
      </c>
      <c r="C4" s="468" t="s">
        <v>144</v>
      </c>
      <c r="D4" s="469"/>
      <c r="E4" s="468" t="s">
        <v>143</v>
      </c>
      <c r="F4" s="469"/>
      <c r="G4" s="468" t="s">
        <v>145</v>
      </c>
      <c r="H4" s="469"/>
      <c r="I4" s="545" t="s">
        <v>146</v>
      </c>
      <c r="J4" s="546"/>
      <c r="K4" s="468" t="s">
        <v>147</v>
      </c>
      <c r="L4" s="469"/>
      <c r="M4" s="468" t="s">
        <v>89</v>
      </c>
      <c r="N4" s="469"/>
      <c r="O4" s="468" t="s">
        <v>148</v>
      </c>
      <c r="P4" s="469"/>
      <c r="Q4" s="155"/>
      <c r="R4" s="155"/>
      <c r="S4" s="229"/>
      <c r="T4" s="14"/>
      <c r="U4" s="229"/>
      <c r="V4" s="229"/>
    </row>
    <row r="5" spans="1:22" ht="12.75">
      <c r="A5" s="168"/>
      <c r="B5" s="168"/>
      <c r="C5" s="135" t="s">
        <v>52</v>
      </c>
      <c r="D5" s="135" t="s">
        <v>58</v>
      </c>
      <c r="E5" s="135" t="s">
        <v>52</v>
      </c>
      <c r="F5" s="135" t="s">
        <v>58</v>
      </c>
      <c r="G5" s="135" t="s">
        <v>52</v>
      </c>
      <c r="H5" s="135" t="s">
        <v>58</v>
      </c>
      <c r="I5" s="135" t="s">
        <v>52</v>
      </c>
      <c r="J5" s="135" t="s">
        <v>58</v>
      </c>
      <c r="K5" s="135" t="s">
        <v>52</v>
      </c>
      <c r="L5" s="135" t="s">
        <v>58</v>
      </c>
      <c r="M5" s="135" t="s">
        <v>52</v>
      </c>
      <c r="N5" s="135" t="s">
        <v>58</v>
      </c>
      <c r="O5" s="135" t="s">
        <v>52</v>
      </c>
      <c r="P5" s="135" t="s">
        <v>58</v>
      </c>
      <c r="Q5" s="156"/>
      <c r="R5" s="156"/>
      <c r="S5" s="83"/>
      <c r="T5" s="14"/>
      <c r="U5" s="84"/>
      <c r="V5" s="84"/>
    </row>
    <row r="6" spans="1:22" ht="12.75">
      <c r="A6" s="44">
        <v>1</v>
      </c>
      <c r="B6" s="47" t="s">
        <v>7</v>
      </c>
      <c r="C6" s="47">
        <v>181</v>
      </c>
      <c r="D6" s="47">
        <v>102</v>
      </c>
      <c r="E6" s="47">
        <v>164</v>
      </c>
      <c r="F6" s="47">
        <v>88</v>
      </c>
      <c r="G6" s="47">
        <v>142</v>
      </c>
      <c r="H6" s="47">
        <v>73</v>
      </c>
      <c r="I6" s="47">
        <v>17</v>
      </c>
      <c r="J6" s="47">
        <v>14</v>
      </c>
      <c r="K6" s="47">
        <f aca="true" t="shared" si="0" ref="K6:L28">C6-E6-I6</f>
        <v>0</v>
      </c>
      <c r="L6" s="47">
        <f t="shared" si="0"/>
        <v>0</v>
      </c>
      <c r="M6" s="47">
        <v>8497</v>
      </c>
      <c r="N6" s="47">
        <v>4435</v>
      </c>
      <c r="O6" s="47">
        <v>1351</v>
      </c>
      <c r="P6" s="47">
        <v>571</v>
      </c>
      <c r="Q6" s="13">
        <v>0</v>
      </c>
      <c r="R6" s="13"/>
      <c r="S6" s="83"/>
      <c r="T6" s="14"/>
      <c r="U6" s="84"/>
      <c r="V6" s="84"/>
    </row>
    <row r="7" spans="1:21" ht="12.75">
      <c r="A7" s="44">
        <v>2</v>
      </c>
      <c r="B7" s="47" t="s">
        <v>8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f t="shared" si="0"/>
        <v>0</v>
      </c>
      <c r="L7" s="47">
        <f t="shared" si="0"/>
        <v>0</v>
      </c>
      <c r="M7" s="47">
        <v>60</v>
      </c>
      <c r="N7" s="47">
        <v>10</v>
      </c>
      <c r="O7" s="47">
        <v>0</v>
      </c>
      <c r="P7" s="47">
        <v>0</v>
      </c>
      <c r="Q7" s="13">
        <v>0</v>
      </c>
      <c r="R7" s="13"/>
      <c r="S7" s="85"/>
      <c r="T7" s="86"/>
      <c r="U7" s="87"/>
    </row>
    <row r="8" spans="1:22" ht="12.75">
      <c r="A8" s="44">
        <v>3</v>
      </c>
      <c r="B8" s="47" t="s">
        <v>9</v>
      </c>
      <c r="C8" s="47">
        <v>1470</v>
      </c>
      <c r="D8" s="47">
        <v>961</v>
      </c>
      <c r="E8" s="47">
        <v>1459</v>
      </c>
      <c r="F8" s="47">
        <v>952</v>
      </c>
      <c r="G8" s="47">
        <v>1459</v>
      </c>
      <c r="H8" s="47">
        <v>832</v>
      </c>
      <c r="I8" s="47">
        <v>11</v>
      </c>
      <c r="J8" s="47">
        <v>9</v>
      </c>
      <c r="K8" s="47">
        <f t="shared" si="0"/>
        <v>0</v>
      </c>
      <c r="L8" s="47">
        <f t="shared" si="0"/>
        <v>0</v>
      </c>
      <c r="M8" s="47">
        <v>13559</v>
      </c>
      <c r="N8" s="47">
        <v>10213</v>
      </c>
      <c r="O8" s="47">
        <v>5573</v>
      </c>
      <c r="P8" s="47">
        <v>1079</v>
      </c>
      <c r="Q8" s="13">
        <v>0</v>
      </c>
      <c r="R8" s="13"/>
      <c r="S8" s="13"/>
      <c r="V8" s="13"/>
    </row>
    <row r="9" spans="1:22" ht="12.75">
      <c r="A9" s="44">
        <v>4</v>
      </c>
      <c r="B9" s="47" t="s">
        <v>10</v>
      </c>
      <c r="C9" s="47">
        <v>201</v>
      </c>
      <c r="D9" s="47">
        <v>162</v>
      </c>
      <c r="E9" s="47">
        <v>195</v>
      </c>
      <c r="F9" s="47">
        <v>157</v>
      </c>
      <c r="G9" s="47">
        <v>194</v>
      </c>
      <c r="H9" s="47">
        <v>155</v>
      </c>
      <c r="I9" s="47">
        <v>0</v>
      </c>
      <c r="J9" s="47">
        <v>0</v>
      </c>
      <c r="K9" s="47">
        <f t="shared" si="0"/>
        <v>6</v>
      </c>
      <c r="L9" s="47">
        <f t="shared" si="0"/>
        <v>5</v>
      </c>
      <c r="M9" s="47">
        <v>7799</v>
      </c>
      <c r="N9" s="47">
        <v>3912</v>
      </c>
      <c r="O9" s="47">
        <v>2678</v>
      </c>
      <c r="P9" s="47">
        <v>1531</v>
      </c>
      <c r="Q9" s="13">
        <v>0</v>
      </c>
      <c r="R9" s="13"/>
      <c r="S9" s="13"/>
      <c r="V9" s="13"/>
    </row>
    <row r="10" spans="1:22" ht="12.75">
      <c r="A10" s="44">
        <v>5</v>
      </c>
      <c r="B10" s="47" t="s">
        <v>11</v>
      </c>
      <c r="C10" s="47">
        <v>602</v>
      </c>
      <c r="D10" s="47">
        <v>301</v>
      </c>
      <c r="E10" s="47">
        <v>602</v>
      </c>
      <c r="F10" s="47">
        <v>301</v>
      </c>
      <c r="G10" s="47">
        <v>602</v>
      </c>
      <c r="H10" s="47">
        <v>301</v>
      </c>
      <c r="I10" s="47">
        <v>0</v>
      </c>
      <c r="J10" s="47">
        <v>0</v>
      </c>
      <c r="K10" s="47">
        <f t="shared" si="0"/>
        <v>0</v>
      </c>
      <c r="L10" s="47">
        <f t="shared" si="0"/>
        <v>0</v>
      </c>
      <c r="M10" s="47">
        <v>3358</v>
      </c>
      <c r="N10" s="47">
        <v>3015</v>
      </c>
      <c r="O10" s="47">
        <v>2030</v>
      </c>
      <c r="P10" s="47">
        <v>1583</v>
      </c>
      <c r="Q10" s="13">
        <v>0</v>
      </c>
      <c r="R10" s="13"/>
      <c r="S10" s="13"/>
      <c r="V10" s="13"/>
    </row>
    <row r="11" spans="1:22" ht="12.75">
      <c r="A11" s="44">
        <v>6</v>
      </c>
      <c r="B11" s="47" t="s">
        <v>12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f t="shared" si="0"/>
        <v>0</v>
      </c>
      <c r="L11" s="47">
        <f t="shared" si="0"/>
        <v>0</v>
      </c>
      <c r="M11" s="47">
        <v>0</v>
      </c>
      <c r="N11" s="47">
        <v>0</v>
      </c>
      <c r="O11" s="47">
        <v>0</v>
      </c>
      <c r="P11" s="47">
        <v>0</v>
      </c>
      <c r="Q11" s="13"/>
      <c r="R11" s="13"/>
      <c r="S11" s="13"/>
      <c r="V11" s="13"/>
    </row>
    <row r="12" spans="1:22" ht="12.75">
      <c r="A12" s="44">
        <v>7</v>
      </c>
      <c r="B12" s="47" t="s">
        <v>13</v>
      </c>
      <c r="C12" s="47">
        <v>1055</v>
      </c>
      <c r="D12" s="47">
        <v>659</v>
      </c>
      <c r="E12" s="47">
        <v>1009</v>
      </c>
      <c r="F12" s="47">
        <v>630</v>
      </c>
      <c r="G12" s="47">
        <v>992</v>
      </c>
      <c r="H12" s="47">
        <v>619</v>
      </c>
      <c r="I12" s="47">
        <v>24</v>
      </c>
      <c r="J12" s="47">
        <v>15</v>
      </c>
      <c r="K12" s="47">
        <f t="shared" si="0"/>
        <v>22</v>
      </c>
      <c r="L12" s="47">
        <f t="shared" si="0"/>
        <v>14</v>
      </c>
      <c r="M12" s="47">
        <v>25023</v>
      </c>
      <c r="N12" s="47">
        <v>8393</v>
      </c>
      <c r="O12" s="47">
        <v>7089</v>
      </c>
      <c r="P12" s="47">
        <v>3189</v>
      </c>
      <c r="Q12" s="13">
        <v>0</v>
      </c>
      <c r="R12" s="13"/>
      <c r="S12" s="13"/>
      <c r="V12" s="13"/>
    </row>
    <row r="13" spans="1:22" ht="12.75">
      <c r="A13" s="44">
        <v>8</v>
      </c>
      <c r="B13" s="47" t="s">
        <v>154</v>
      </c>
      <c r="C13" s="47">
        <v>7</v>
      </c>
      <c r="D13" s="47">
        <v>5</v>
      </c>
      <c r="E13" s="47">
        <v>7</v>
      </c>
      <c r="F13" s="47">
        <v>5</v>
      </c>
      <c r="G13" s="47">
        <v>7</v>
      </c>
      <c r="H13" s="47">
        <v>4</v>
      </c>
      <c r="I13" s="47">
        <v>0</v>
      </c>
      <c r="J13" s="47">
        <v>0</v>
      </c>
      <c r="K13" s="47">
        <f t="shared" si="0"/>
        <v>0</v>
      </c>
      <c r="L13" s="47">
        <f t="shared" si="0"/>
        <v>0</v>
      </c>
      <c r="M13" s="47">
        <v>80</v>
      </c>
      <c r="N13" s="47">
        <v>68</v>
      </c>
      <c r="O13" s="47">
        <v>11</v>
      </c>
      <c r="P13" s="47">
        <v>5</v>
      </c>
      <c r="Q13" s="13"/>
      <c r="R13" s="13"/>
      <c r="S13" s="13"/>
      <c r="V13" s="13"/>
    </row>
    <row r="14" spans="1:22" ht="12.75">
      <c r="A14" s="44">
        <v>9</v>
      </c>
      <c r="B14" s="47" t="s">
        <v>14</v>
      </c>
      <c r="C14" s="47">
        <v>115</v>
      </c>
      <c r="D14" s="47">
        <v>105</v>
      </c>
      <c r="E14" s="47">
        <v>113</v>
      </c>
      <c r="F14" s="47">
        <v>104</v>
      </c>
      <c r="G14" s="47">
        <v>108</v>
      </c>
      <c r="H14" s="47">
        <v>101</v>
      </c>
      <c r="I14" s="47">
        <v>0</v>
      </c>
      <c r="J14" s="47">
        <v>0</v>
      </c>
      <c r="K14" s="47">
        <f t="shared" si="0"/>
        <v>2</v>
      </c>
      <c r="L14" s="47">
        <f t="shared" si="0"/>
        <v>1</v>
      </c>
      <c r="M14" s="47">
        <v>1133</v>
      </c>
      <c r="N14" s="47">
        <v>768</v>
      </c>
      <c r="O14" s="47">
        <v>453</v>
      </c>
      <c r="P14" s="47">
        <v>223</v>
      </c>
      <c r="Q14" s="13"/>
      <c r="R14" s="13"/>
      <c r="S14" s="13"/>
      <c r="V14" s="13"/>
    </row>
    <row r="15" spans="1:22" ht="12.75">
      <c r="A15" s="44">
        <v>10</v>
      </c>
      <c r="B15" s="47" t="s">
        <v>218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f>C15-E15-I15</f>
        <v>0</v>
      </c>
      <c r="L15" s="47">
        <f>D15-F15-J15</f>
        <v>0</v>
      </c>
      <c r="M15" s="47">
        <v>0</v>
      </c>
      <c r="N15" s="47">
        <v>0</v>
      </c>
      <c r="O15" s="47">
        <v>0</v>
      </c>
      <c r="P15" s="47">
        <v>0</v>
      </c>
      <c r="Q15" s="13">
        <v>0</v>
      </c>
      <c r="R15" s="13"/>
      <c r="S15" s="13"/>
      <c r="V15" s="13"/>
    </row>
    <row r="16" spans="1:22" ht="12.75">
      <c r="A16" s="44">
        <v>11</v>
      </c>
      <c r="B16" s="47" t="s">
        <v>15</v>
      </c>
      <c r="C16" s="47">
        <v>5</v>
      </c>
      <c r="D16" s="47">
        <v>1</v>
      </c>
      <c r="E16" s="47">
        <v>5</v>
      </c>
      <c r="F16" s="47">
        <v>1</v>
      </c>
      <c r="G16" s="47">
        <v>5</v>
      </c>
      <c r="H16" s="47">
        <v>1</v>
      </c>
      <c r="I16" s="47">
        <v>0</v>
      </c>
      <c r="J16" s="47">
        <v>0</v>
      </c>
      <c r="K16" s="47">
        <f t="shared" si="0"/>
        <v>0</v>
      </c>
      <c r="L16" s="47">
        <f t="shared" si="0"/>
        <v>0</v>
      </c>
      <c r="M16" s="47">
        <v>36</v>
      </c>
      <c r="N16" s="47">
        <v>15</v>
      </c>
      <c r="O16" s="47">
        <v>3</v>
      </c>
      <c r="P16" s="47">
        <v>1</v>
      </c>
      <c r="Q16" s="13"/>
      <c r="R16" s="13"/>
      <c r="S16" s="13"/>
      <c r="V16" s="13"/>
    </row>
    <row r="17" spans="1:22" ht="12.75">
      <c r="A17" s="44">
        <v>12</v>
      </c>
      <c r="B17" s="47" t="s">
        <v>16</v>
      </c>
      <c r="C17" s="47">
        <v>7</v>
      </c>
      <c r="D17" s="47">
        <v>7</v>
      </c>
      <c r="E17" s="47">
        <v>7</v>
      </c>
      <c r="F17" s="47">
        <v>7</v>
      </c>
      <c r="G17" s="47">
        <v>7</v>
      </c>
      <c r="H17" s="47">
        <v>7</v>
      </c>
      <c r="I17" s="47">
        <v>0</v>
      </c>
      <c r="J17" s="47">
        <v>0</v>
      </c>
      <c r="K17" s="47">
        <f t="shared" si="0"/>
        <v>0</v>
      </c>
      <c r="L17" s="47">
        <f t="shared" si="0"/>
        <v>0</v>
      </c>
      <c r="M17" s="47">
        <v>54</v>
      </c>
      <c r="N17" s="47">
        <v>22</v>
      </c>
      <c r="O17" s="47">
        <v>14</v>
      </c>
      <c r="P17" s="47">
        <v>6</v>
      </c>
      <c r="Q17" s="13">
        <v>0</v>
      </c>
      <c r="R17" s="13"/>
      <c r="S17" s="13"/>
      <c r="V17" s="13"/>
    </row>
    <row r="18" spans="1:22" ht="12.75">
      <c r="A18" s="44">
        <v>13</v>
      </c>
      <c r="B18" s="47" t="s">
        <v>17</v>
      </c>
      <c r="C18" s="47">
        <v>42</v>
      </c>
      <c r="D18" s="47">
        <v>47</v>
      </c>
      <c r="E18" s="47">
        <v>42</v>
      </c>
      <c r="F18" s="47">
        <v>47</v>
      </c>
      <c r="G18" s="47">
        <v>42</v>
      </c>
      <c r="H18" s="47">
        <v>47</v>
      </c>
      <c r="I18" s="47">
        <v>0</v>
      </c>
      <c r="J18" s="47">
        <v>0</v>
      </c>
      <c r="K18" s="47">
        <f t="shared" si="0"/>
        <v>0</v>
      </c>
      <c r="L18" s="47">
        <f t="shared" si="0"/>
        <v>0</v>
      </c>
      <c r="M18" s="47">
        <v>754</v>
      </c>
      <c r="N18" s="47">
        <v>832</v>
      </c>
      <c r="O18" s="47">
        <v>301</v>
      </c>
      <c r="P18" s="47">
        <v>185</v>
      </c>
      <c r="Q18" s="13">
        <v>0</v>
      </c>
      <c r="R18" s="13"/>
      <c r="S18" s="13"/>
      <c r="V18" s="13"/>
    </row>
    <row r="19" spans="1:22" ht="12.75">
      <c r="A19" s="44">
        <v>14</v>
      </c>
      <c r="B19" s="47" t="s">
        <v>155</v>
      </c>
      <c r="C19" s="47">
        <v>12</v>
      </c>
      <c r="D19" s="47">
        <v>13</v>
      </c>
      <c r="E19" s="47">
        <v>12</v>
      </c>
      <c r="F19" s="47">
        <v>13</v>
      </c>
      <c r="G19" s="47">
        <v>12</v>
      </c>
      <c r="H19" s="47">
        <v>13</v>
      </c>
      <c r="I19" s="47">
        <v>0</v>
      </c>
      <c r="J19" s="47">
        <v>0</v>
      </c>
      <c r="K19" s="47">
        <f t="shared" si="0"/>
        <v>0</v>
      </c>
      <c r="L19" s="47">
        <f t="shared" si="0"/>
        <v>0</v>
      </c>
      <c r="M19" s="47">
        <v>278</v>
      </c>
      <c r="N19" s="47">
        <v>171</v>
      </c>
      <c r="O19" s="47">
        <v>129</v>
      </c>
      <c r="P19" s="47">
        <v>3</v>
      </c>
      <c r="Q19" s="13">
        <v>0</v>
      </c>
      <c r="R19" s="13"/>
      <c r="S19" s="13"/>
      <c r="V19" s="13"/>
    </row>
    <row r="20" spans="1:22" ht="12.75">
      <c r="A20" s="44">
        <v>15</v>
      </c>
      <c r="B20" s="47" t="s">
        <v>72</v>
      </c>
      <c r="C20" s="47">
        <v>226</v>
      </c>
      <c r="D20" s="47">
        <v>152</v>
      </c>
      <c r="E20" s="47">
        <v>226</v>
      </c>
      <c r="F20" s="47">
        <v>152</v>
      </c>
      <c r="G20" s="47">
        <v>226</v>
      </c>
      <c r="H20" s="47">
        <v>152</v>
      </c>
      <c r="I20" s="47">
        <v>0</v>
      </c>
      <c r="J20" s="47">
        <v>0</v>
      </c>
      <c r="K20" s="47">
        <f t="shared" si="0"/>
        <v>0</v>
      </c>
      <c r="L20" s="47">
        <f t="shared" si="0"/>
        <v>0</v>
      </c>
      <c r="M20" s="47">
        <v>16535</v>
      </c>
      <c r="N20" s="47">
        <v>11553</v>
      </c>
      <c r="O20" s="47">
        <v>854</v>
      </c>
      <c r="P20" s="47">
        <v>220</v>
      </c>
      <c r="Q20" s="13"/>
      <c r="R20" s="13"/>
      <c r="S20" s="13"/>
      <c r="V20" s="13"/>
    </row>
    <row r="21" spans="1:22" ht="12.75">
      <c r="A21" s="44">
        <v>16</v>
      </c>
      <c r="B21" s="47" t="s">
        <v>99</v>
      </c>
      <c r="C21" s="47">
        <v>238</v>
      </c>
      <c r="D21" s="47">
        <v>216</v>
      </c>
      <c r="E21" s="47">
        <v>238</v>
      </c>
      <c r="F21" s="47">
        <v>216</v>
      </c>
      <c r="G21" s="47">
        <v>238</v>
      </c>
      <c r="H21" s="47">
        <v>216</v>
      </c>
      <c r="I21" s="47">
        <v>0</v>
      </c>
      <c r="J21" s="47">
        <v>0</v>
      </c>
      <c r="K21" s="47">
        <f t="shared" si="0"/>
        <v>0</v>
      </c>
      <c r="L21" s="47">
        <f t="shared" si="0"/>
        <v>0</v>
      </c>
      <c r="M21" s="47">
        <v>1378</v>
      </c>
      <c r="N21" s="47">
        <v>1727</v>
      </c>
      <c r="O21" s="47">
        <v>585</v>
      </c>
      <c r="P21" s="47">
        <v>501</v>
      </c>
      <c r="Q21" s="13">
        <v>0</v>
      </c>
      <c r="R21" s="13"/>
      <c r="S21" s="13"/>
      <c r="V21" s="13"/>
    </row>
    <row r="22" spans="1:22" ht="12.75">
      <c r="A22" s="44">
        <v>17</v>
      </c>
      <c r="B22" s="47" t="s">
        <v>20</v>
      </c>
      <c r="C22" s="47">
        <v>103</v>
      </c>
      <c r="D22" s="47">
        <v>108</v>
      </c>
      <c r="E22" s="47">
        <v>103</v>
      </c>
      <c r="F22" s="47">
        <v>108</v>
      </c>
      <c r="G22" s="47">
        <v>103</v>
      </c>
      <c r="H22" s="47">
        <v>108</v>
      </c>
      <c r="I22" s="47">
        <v>0</v>
      </c>
      <c r="J22" s="47">
        <v>0</v>
      </c>
      <c r="K22" s="47">
        <f t="shared" si="0"/>
        <v>0</v>
      </c>
      <c r="L22" s="47">
        <f t="shared" si="0"/>
        <v>0</v>
      </c>
      <c r="M22" s="47">
        <v>5613</v>
      </c>
      <c r="N22" s="47">
        <v>2242</v>
      </c>
      <c r="O22" s="47">
        <v>1116</v>
      </c>
      <c r="P22" s="47">
        <v>856</v>
      </c>
      <c r="Q22" s="13"/>
      <c r="R22" s="13"/>
      <c r="S22" s="13"/>
      <c r="V22" s="13"/>
    </row>
    <row r="23" spans="1:22" ht="12.75">
      <c r="A23" s="44">
        <v>18</v>
      </c>
      <c r="B23" s="47" t="s">
        <v>21</v>
      </c>
      <c r="C23" s="47">
        <v>725</v>
      </c>
      <c r="D23" s="47">
        <v>425</v>
      </c>
      <c r="E23" s="47">
        <v>698</v>
      </c>
      <c r="F23" s="47">
        <v>375</v>
      </c>
      <c r="G23" s="47">
        <v>667</v>
      </c>
      <c r="H23" s="47">
        <v>372</v>
      </c>
      <c r="I23" s="47">
        <v>0</v>
      </c>
      <c r="J23" s="47">
        <v>0</v>
      </c>
      <c r="K23" s="47">
        <f t="shared" si="0"/>
        <v>27</v>
      </c>
      <c r="L23" s="47">
        <f t="shared" si="0"/>
        <v>50</v>
      </c>
      <c r="M23" s="47">
        <v>8554</v>
      </c>
      <c r="N23" s="47">
        <v>3995</v>
      </c>
      <c r="O23" s="47">
        <v>2014</v>
      </c>
      <c r="P23" s="47">
        <v>665</v>
      </c>
      <c r="Q23" s="13"/>
      <c r="R23" s="13"/>
      <c r="S23" s="13"/>
      <c r="V23" s="13"/>
    </row>
    <row r="24" spans="1:22" ht="12.75">
      <c r="A24" s="44">
        <v>19</v>
      </c>
      <c r="B24" s="47" t="s">
        <v>19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f t="shared" si="0"/>
        <v>0</v>
      </c>
      <c r="L24" s="47">
        <f t="shared" si="0"/>
        <v>0</v>
      </c>
      <c r="M24" s="47">
        <v>9</v>
      </c>
      <c r="N24" s="47">
        <v>32</v>
      </c>
      <c r="O24" s="47">
        <v>4</v>
      </c>
      <c r="P24" s="47">
        <v>15</v>
      </c>
      <c r="Q24" s="13"/>
      <c r="R24" s="13"/>
      <c r="S24" s="13"/>
      <c r="V24" s="13"/>
    </row>
    <row r="25" spans="1:22" ht="12.75">
      <c r="A25" s="44">
        <v>20</v>
      </c>
      <c r="B25" s="47" t="s">
        <v>118</v>
      </c>
      <c r="C25" s="47">
        <v>21</v>
      </c>
      <c r="D25" s="47">
        <v>45</v>
      </c>
      <c r="E25" s="47">
        <v>21</v>
      </c>
      <c r="F25" s="47">
        <v>45</v>
      </c>
      <c r="G25" s="47">
        <v>21</v>
      </c>
      <c r="H25" s="47">
        <v>45</v>
      </c>
      <c r="I25" s="47">
        <v>0</v>
      </c>
      <c r="J25" s="47">
        <v>0</v>
      </c>
      <c r="K25" s="47">
        <f t="shared" si="0"/>
        <v>0</v>
      </c>
      <c r="L25" s="47">
        <f t="shared" si="0"/>
        <v>0</v>
      </c>
      <c r="M25" s="47">
        <v>30</v>
      </c>
      <c r="N25" s="47">
        <v>36</v>
      </c>
      <c r="O25" s="47">
        <v>0</v>
      </c>
      <c r="P25" s="47">
        <v>0</v>
      </c>
      <c r="Q25" s="13">
        <v>0</v>
      </c>
      <c r="R25" s="13"/>
      <c r="S25" s="13"/>
      <c r="V25" s="13"/>
    </row>
    <row r="26" spans="1:22" s="178" customFormat="1" ht="14.25">
      <c r="A26" s="151"/>
      <c r="B26" s="126" t="s">
        <v>210</v>
      </c>
      <c r="C26" s="126">
        <f aca="true" t="shared" si="1" ref="C26:P26">SUM(C6:C25)</f>
        <v>5010</v>
      </c>
      <c r="D26" s="126">
        <f t="shared" si="1"/>
        <v>3309</v>
      </c>
      <c r="E26" s="126">
        <f t="shared" si="1"/>
        <v>4901</v>
      </c>
      <c r="F26" s="126">
        <f t="shared" si="1"/>
        <v>3201</v>
      </c>
      <c r="G26" s="126">
        <f t="shared" si="1"/>
        <v>4825</v>
      </c>
      <c r="H26" s="126">
        <f t="shared" si="1"/>
        <v>3046</v>
      </c>
      <c r="I26" s="126">
        <f t="shared" si="1"/>
        <v>52</v>
      </c>
      <c r="J26" s="126">
        <f t="shared" si="1"/>
        <v>38</v>
      </c>
      <c r="K26" s="126">
        <f aca="true" t="shared" si="2" ref="K26:K42">C26-E26-I26</f>
        <v>57</v>
      </c>
      <c r="L26" s="126">
        <f aca="true" t="shared" si="3" ref="L26:L33">D26-F26-J26</f>
        <v>70</v>
      </c>
      <c r="M26" s="126">
        <f t="shared" si="1"/>
        <v>92750</v>
      </c>
      <c r="N26" s="126">
        <f t="shared" si="1"/>
        <v>51439</v>
      </c>
      <c r="O26" s="126">
        <f t="shared" si="1"/>
        <v>24205</v>
      </c>
      <c r="P26" s="126">
        <f t="shared" si="1"/>
        <v>10633</v>
      </c>
      <c r="Q26" s="157"/>
      <c r="R26" s="157"/>
      <c r="S26" s="157"/>
      <c r="T26" s="157"/>
      <c r="V26" s="157"/>
    </row>
    <row r="27" spans="1:22" ht="12.75">
      <c r="A27" s="44">
        <v>21</v>
      </c>
      <c r="B27" s="47" t="s">
        <v>23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f t="shared" si="0"/>
        <v>0</v>
      </c>
      <c r="L27" s="47">
        <f t="shared" si="3"/>
        <v>0</v>
      </c>
      <c r="M27" s="47">
        <v>3</v>
      </c>
      <c r="N27" s="47">
        <v>7</v>
      </c>
      <c r="O27" s="47">
        <v>0</v>
      </c>
      <c r="P27" s="47">
        <v>0</v>
      </c>
      <c r="Q27" s="13"/>
      <c r="R27" s="13"/>
      <c r="S27" s="13"/>
      <c r="V27" s="13"/>
    </row>
    <row r="28" spans="1:22" ht="12.75">
      <c r="A28" s="44">
        <v>22</v>
      </c>
      <c r="B28" s="47" t="s">
        <v>245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f t="shared" si="0"/>
        <v>0</v>
      </c>
      <c r="L28" s="47">
        <f t="shared" si="3"/>
        <v>0</v>
      </c>
      <c r="M28" s="47">
        <v>0</v>
      </c>
      <c r="N28" s="47">
        <v>0</v>
      </c>
      <c r="O28" s="47">
        <v>0</v>
      </c>
      <c r="P28" s="47">
        <v>0</v>
      </c>
      <c r="Q28" s="13"/>
      <c r="R28" s="13"/>
      <c r="S28" s="13"/>
      <c r="V28" s="13"/>
    </row>
    <row r="29" spans="1:22" ht="12.75">
      <c r="A29" s="44">
        <v>23</v>
      </c>
      <c r="B29" s="47" t="s">
        <v>160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f>C29-E29-I29</f>
        <v>0</v>
      </c>
      <c r="L29" s="47">
        <f t="shared" si="3"/>
        <v>0</v>
      </c>
      <c r="M29" s="47">
        <v>43</v>
      </c>
      <c r="N29" s="47">
        <v>32</v>
      </c>
      <c r="O29" s="47">
        <v>0</v>
      </c>
      <c r="P29" s="47">
        <v>0</v>
      </c>
      <c r="Q29" s="13"/>
      <c r="R29" s="13"/>
      <c r="S29" s="13"/>
      <c r="V29" s="13"/>
    </row>
    <row r="30" spans="1:22" ht="12.75">
      <c r="A30" s="44">
        <v>24</v>
      </c>
      <c r="B30" s="47" t="s">
        <v>22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f>C30-E30-I30</f>
        <v>0</v>
      </c>
      <c r="L30" s="47">
        <f t="shared" si="3"/>
        <v>0</v>
      </c>
      <c r="M30" s="47">
        <v>40</v>
      </c>
      <c r="N30" s="47">
        <v>24</v>
      </c>
      <c r="O30" s="47">
        <v>12</v>
      </c>
      <c r="P30" s="47">
        <v>5</v>
      </c>
      <c r="Q30" s="13"/>
      <c r="R30" s="13"/>
      <c r="S30" s="13"/>
      <c r="V30" s="13"/>
    </row>
    <row r="31" spans="1:22" ht="12.75">
      <c r="A31" s="44">
        <v>25</v>
      </c>
      <c r="B31" s="47" t="s">
        <v>133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f>C31-E31-I31</f>
        <v>0</v>
      </c>
      <c r="L31" s="47">
        <f t="shared" si="3"/>
        <v>0</v>
      </c>
      <c r="M31" s="47">
        <v>52</v>
      </c>
      <c r="N31" s="47">
        <v>34</v>
      </c>
      <c r="O31" s="47">
        <v>8</v>
      </c>
      <c r="P31" s="47">
        <v>2</v>
      </c>
      <c r="Q31" s="13">
        <v>164.7</v>
      </c>
      <c r="R31" s="13"/>
      <c r="S31" s="14"/>
      <c r="T31" s="227"/>
      <c r="U31" s="84"/>
      <c r="V31" s="14"/>
    </row>
    <row r="32" spans="1:22" ht="12.75">
      <c r="A32" s="44">
        <v>26</v>
      </c>
      <c r="B32" s="47" t="s">
        <v>18</v>
      </c>
      <c r="C32" s="47">
        <v>1972</v>
      </c>
      <c r="D32" s="47">
        <v>2470</v>
      </c>
      <c r="E32" s="47">
        <v>1859</v>
      </c>
      <c r="F32" s="47">
        <v>2110</v>
      </c>
      <c r="G32" s="47">
        <v>1797</v>
      </c>
      <c r="H32" s="47">
        <v>1843</v>
      </c>
      <c r="I32" s="47">
        <v>15</v>
      </c>
      <c r="J32" s="47">
        <v>25</v>
      </c>
      <c r="K32" s="47">
        <f>C32-E32-I32</f>
        <v>98</v>
      </c>
      <c r="L32" s="47">
        <f t="shared" si="3"/>
        <v>335</v>
      </c>
      <c r="M32" s="47">
        <v>53509</v>
      </c>
      <c r="N32" s="47">
        <v>36718</v>
      </c>
      <c r="O32" s="47">
        <v>11702</v>
      </c>
      <c r="P32" s="47">
        <v>9750</v>
      </c>
      <c r="Q32" s="13">
        <v>0</v>
      </c>
      <c r="R32" s="13"/>
      <c r="S32" s="13"/>
      <c r="V32" s="13"/>
    </row>
    <row r="33" spans="1:22" s="178" customFormat="1" ht="14.25">
      <c r="A33" s="151"/>
      <c r="B33" s="126" t="s">
        <v>212</v>
      </c>
      <c r="C33" s="126">
        <f aca="true" t="shared" si="4" ref="C33:J33">SUM(C27:C32)</f>
        <v>1972</v>
      </c>
      <c r="D33" s="126">
        <f t="shared" si="4"/>
        <v>2470</v>
      </c>
      <c r="E33" s="126">
        <f t="shared" si="4"/>
        <v>1859</v>
      </c>
      <c r="F33" s="126">
        <f t="shared" si="4"/>
        <v>2110</v>
      </c>
      <c r="G33" s="126">
        <f t="shared" si="4"/>
        <v>1797</v>
      </c>
      <c r="H33" s="126">
        <f t="shared" si="4"/>
        <v>1843</v>
      </c>
      <c r="I33" s="126">
        <f t="shared" si="4"/>
        <v>15</v>
      </c>
      <c r="J33" s="126">
        <f t="shared" si="4"/>
        <v>25</v>
      </c>
      <c r="K33" s="126">
        <f t="shared" si="2"/>
        <v>98</v>
      </c>
      <c r="L33" s="126">
        <f t="shared" si="3"/>
        <v>335</v>
      </c>
      <c r="M33" s="126">
        <f>SUM(M27:M32)</f>
        <v>53647</v>
      </c>
      <c r="N33" s="126">
        <f>SUM(N27:N32)</f>
        <v>36815</v>
      </c>
      <c r="O33" s="126">
        <f>SUM(O27:O32)</f>
        <v>11722</v>
      </c>
      <c r="P33" s="126">
        <f>SUM(P27:P32)</f>
        <v>9757</v>
      </c>
      <c r="Q33" s="157"/>
      <c r="R33" s="157"/>
      <c r="S33" s="157"/>
      <c r="T33" s="157"/>
      <c r="V33" s="157"/>
    </row>
    <row r="34" spans="1:22" ht="12.75">
      <c r="A34" s="44">
        <v>27</v>
      </c>
      <c r="B34" s="47" t="s">
        <v>214</v>
      </c>
      <c r="C34" s="47">
        <v>51</v>
      </c>
      <c r="D34" s="47">
        <v>76</v>
      </c>
      <c r="E34" s="47">
        <v>51</v>
      </c>
      <c r="F34" s="47">
        <v>76</v>
      </c>
      <c r="G34" s="47">
        <v>51</v>
      </c>
      <c r="H34" s="47">
        <v>76</v>
      </c>
      <c r="I34" s="47">
        <v>0</v>
      </c>
      <c r="J34" s="47">
        <v>0</v>
      </c>
      <c r="K34" s="47">
        <f t="shared" si="2"/>
        <v>0</v>
      </c>
      <c r="L34" s="47">
        <f aca="true" t="shared" si="5" ref="L34:L44">D34-F34-J34</f>
        <v>0</v>
      </c>
      <c r="M34" s="47">
        <v>194</v>
      </c>
      <c r="N34" s="47">
        <v>123</v>
      </c>
      <c r="O34" s="47">
        <v>0</v>
      </c>
      <c r="P34" s="47">
        <v>0</v>
      </c>
      <c r="Q34" s="13"/>
      <c r="R34" s="13"/>
      <c r="S34" s="13"/>
      <c r="V34" s="13"/>
    </row>
    <row r="35" spans="1:22" ht="12.75">
      <c r="A35" s="44">
        <v>28</v>
      </c>
      <c r="B35" s="47" t="s">
        <v>205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f t="shared" si="2"/>
        <v>0</v>
      </c>
      <c r="L35" s="47">
        <f t="shared" si="5"/>
        <v>0</v>
      </c>
      <c r="M35" s="47">
        <v>502</v>
      </c>
      <c r="N35" s="47">
        <v>1006</v>
      </c>
      <c r="O35" s="47">
        <v>0</v>
      </c>
      <c r="P35" s="47">
        <v>0</v>
      </c>
      <c r="Q35" s="13"/>
      <c r="R35" s="13"/>
      <c r="S35" s="13"/>
      <c r="V35" s="13"/>
    </row>
    <row r="36" spans="1:22" ht="12.75">
      <c r="A36" s="44">
        <v>29</v>
      </c>
      <c r="B36" s="47" t="s">
        <v>206</v>
      </c>
      <c r="C36" s="47">
        <v>333</v>
      </c>
      <c r="D36" s="47">
        <v>96</v>
      </c>
      <c r="E36" s="47">
        <v>333</v>
      </c>
      <c r="F36" s="47">
        <v>96</v>
      </c>
      <c r="G36" s="47">
        <v>333</v>
      </c>
      <c r="H36" s="47">
        <v>96</v>
      </c>
      <c r="I36" s="47">
        <v>0</v>
      </c>
      <c r="J36" s="47">
        <v>0</v>
      </c>
      <c r="K36" s="47">
        <f t="shared" si="2"/>
        <v>0</v>
      </c>
      <c r="L36" s="47">
        <f t="shared" si="5"/>
        <v>0</v>
      </c>
      <c r="M36" s="47">
        <v>343</v>
      </c>
      <c r="N36" s="47">
        <v>81</v>
      </c>
      <c r="O36" s="47">
        <v>0</v>
      </c>
      <c r="P36" s="47">
        <v>0</v>
      </c>
      <c r="Q36" s="13">
        <v>0</v>
      </c>
      <c r="R36" s="13"/>
      <c r="S36" s="13"/>
      <c r="V36" s="13"/>
    </row>
    <row r="37" spans="1:22" ht="12.75">
      <c r="A37" s="44">
        <v>30</v>
      </c>
      <c r="B37" s="47" t="s">
        <v>207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f t="shared" si="2"/>
        <v>0</v>
      </c>
      <c r="L37" s="47">
        <f t="shared" si="5"/>
        <v>0</v>
      </c>
      <c r="M37" s="47">
        <v>0</v>
      </c>
      <c r="N37" s="47">
        <v>0</v>
      </c>
      <c r="O37" s="47">
        <v>0</v>
      </c>
      <c r="P37" s="47">
        <v>0</v>
      </c>
      <c r="Q37" s="13"/>
      <c r="R37" s="13"/>
      <c r="S37" s="13"/>
      <c r="V37" s="13"/>
    </row>
    <row r="38" spans="1:22" ht="12.75">
      <c r="A38" s="88">
        <v>31</v>
      </c>
      <c r="B38" s="89" t="s">
        <v>328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f t="shared" si="2"/>
        <v>0</v>
      </c>
      <c r="L38" s="47">
        <f t="shared" si="5"/>
        <v>0</v>
      </c>
      <c r="M38" s="47">
        <v>0</v>
      </c>
      <c r="N38" s="47">
        <v>0</v>
      </c>
      <c r="O38" s="47">
        <v>0</v>
      </c>
      <c r="P38" s="47">
        <v>0</v>
      </c>
      <c r="Q38" s="13"/>
      <c r="R38" s="13"/>
      <c r="S38" s="13"/>
      <c r="V38" s="13"/>
    </row>
    <row r="39" spans="1:22" ht="12.75">
      <c r="A39" s="44">
        <v>32</v>
      </c>
      <c r="B39" s="47" t="s">
        <v>224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f t="shared" si="2"/>
        <v>0</v>
      </c>
      <c r="L39" s="47">
        <f t="shared" si="5"/>
        <v>0</v>
      </c>
      <c r="M39" s="47">
        <v>0</v>
      </c>
      <c r="N39" s="47">
        <v>0</v>
      </c>
      <c r="O39" s="47">
        <v>0</v>
      </c>
      <c r="P39" s="47">
        <v>0</v>
      </c>
      <c r="Q39" s="13"/>
      <c r="R39" s="13"/>
      <c r="S39" s="13"/>
      <c r="V39" s="13"/>
    </row>
    <row r="40" spans="1:22" ht="12.75">
      <c r="A40" s="44">
        <v>33</v>
      </c>
      <c r="B40" s="47" t="s">
        <v>236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f t="shared" si="2"/>
        <v>0</v>
      </c>
      <c r="L40" s="47">
        <f t="shared" si="5"/>
        <v>0</v>
      </c>
      <c r="M40" s="47">
        <v>0</v>
      </c>
      <c r="N40" s="47">
        <v>0</v>
      </c>
      <c r="O40" s="47">
        <v>0</v>
      </c>
      <c r="P40" s="47">
        <v>0</v>
      </c>
      <c r="Q40" s="13">
        <v>0</v>
      </c>
      <c r="R40" s="13"/>
      <c r="S40" s="13"/>
      <c r="V40" s="13"/>
    </row>
    <row r="41" spans="1:22" ht="12.75">
      <c r="A41" s="44">
        <v>34</v>
      </c>
      <c r="B41" s="47" t="s">
        <v>24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f t="shared" si="2"/>
        <v>0</v>
      </c>
      <c r="L41" s="47">
        <f t="shared" si="5"/>
        <v>0</v>
      </c>
      <c r="M41" s="47">
        <v>0</v>
      </c>
      <c r="N41" s="47">
        <v>0</v>
      </c>
      <c r="O41" s="47">
        <v>0</v>
      </c>
      <c r="P41" s="47">
        <v>0</v>
      </c>
      <c r="Q41" s="13">
        <v>64.48</v>
      </c>
      <c r="R41" s="13"/>
      <c r="S41" s="13"/>
      <c r="V41" s="13"/>
    </row>
    <row r="42" spans="1:22" ht="12.75">
      <c r="A42" s="44">
        <v>35</v>
      </c>
      <c r="B42" s="47" t="s">
        <v>209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f t="shared" si="2"/>
        <v>0</v>
      </c>
      <c r="L42" s="47">
        <f t="shared" si="5"/>
        <v>0</v>
      </c>
      <c r="M42" s="47">
        <v>0</v>
      </c>
      <c r="N42" s="47">
        <v>0</v>
      </c>
      <c r="O42" s="47">
        <v>0</v>
      </c>
      <c r="P42" s="47">
        <v>0</v>
      </c>
      <c r="Q42" s="13">
        <v>0</v>
      </c>
      <c r="R42" s="13"/>
      <c r="S42" s="13"/>
      <c r="V42" s="13"/>
    </row>
    <row r="43" spans="1:22" ht="12.75">
      <c r="A43" s="44">
        <v>36</v>
      </c>
      <c r="B43" s="47" t="s">
        <v>329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f>C43-E43-I43</f>
        <v>0</v>
      </c>
      <c r="L43" s="47">
        <f>D43-F43-J43</f>
        <v>0</v>
      </c>
      <c r="M43" s="47">
        <v>0</v>
      </c>
      <c r="N43" s="47">
        <v>0</v>
      </c>
      <c r="O43" s="47">
        <v>0</v>
      </c>
      <c r="P43" s="47">
        <v>0</v>
      </c>
      <c r="Q43" s="13"/>
      <c r="R43" s="13"/>
      <c r="S43" s="13"/>
      <c r="V43" s="13"/>
    </row>
    <row r="44" spans="1:22" ht="12.75">
      <c r="A44" s="44">
        <v>37</v>
      </c>
      <c r="B44" s="47" t="s">
        <v>331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f>C44-E44-I44</f>
        <v>0</v>
      </c>
      <c r="L44" s="47">
        <f t="shared" si="5"/>
        <v>0</v>
      </c>
      <c r="M44" s="47">
        <v>0</v>
      </c>
      <c r="N44" s="47">
        <v>0</v>
      </c>
      <c r="O44" s="47">
        <v>0</v>
      </c>
      <c r="P44" s="47">
        <v>0</v>
      </c>
      <c r="Q44" s="13"/>
      <c r="R44" s="13"/>
      <c r="S44" s="16"/>
      <c r="V44" s="13"/>
    </row>
    <row r="45" spans="1:22" s="178" customFormat="1" ht="14.25">
      <c r="A45" s="151"/>
      <c r="B45" s="126" t="s">
        <v>211</v>
      </c>
      <c r="C45" s="126">
        <f aca="true" t="shared" si="6" ref="C45:Q45">SUM(C34:C44)</f>
        <v>384</v>
      </c>
      <c r="D45" s="126">
        <f t="shared" si="6"/>
        <v>172</v>
      </c>
      <c r="E45" s="126">
        <f t="shared" si="6"/>
        <v>384</v>
      </c>
      <c r="F45" s="126">
        <f t="shared" si="6"/>
        <v>172</v>
      </c>
      <c r="G45" s="126">
        <f t="shared" si="6"/>
        <v>384</v>
      </c>
      <c r="H45" s="126">
        <f t="shared" si="6"/>
        <v>172</v>
      </c>
      <c r="I45" s="126">
        <f t="shared" si="6"/>
        <v>0</v>
      </c>
      <c r="J45" s="126">
        <f t="shared" si="6"/>
        <v>0</v>
      </c>
      <c r="K45" s="126">
        <f t="shared" si="6"/>
        <v>0</v>
      </c>
      <c r="L45" s="126">
        <f t="shared" si="6"/>
        <v>0</v>
      </c>
      <c r="M45" s="126">
        <f t="shared" si="6"/>
        <v>1039</v>
      </c>
      <c r="N45" s="126">
        <f t="shared" si="6"/>
        <v>1210</v>
      </c>
      <c r="O45" s="126">
        <f t="shared" si="6"/>
        <v>0</v>
      </c>
      <c r="P45" s="126">
        <f t="shared" si="6"/>
        <v>0</v>
      </c>
      <c r="Q45" s="126">
        <f t="shared" si="6"/>
        <v>64.48</v>
      </c>
      <c r="R45" s="157"/>
      <c r="S45" s="158"/>
      <c r="T45" s="157"/>
      <c r="V45" s="157"/>
    </row>
    <row r="46" spans="1:22" s="178" customFormat="1" ht="14.25">
      <c r="A46" s="151"/>
      <c r="B46" s="152" t="s">
        <v>117</v>
      </c>
      <c r="C46" s="126">
        <f aca="true" t="shared" si="7" ref="C46:P46">C26+C33+C45</f>
        <v>7366</v>
      </c>
      <c r="D46" s="126">
        <f t="shared" si="7"/>
        <v>5951</v>
      </c>
      <c r="E46" s="126">
        <f t="shared" si="7"/>
        <v>7144</v>
      </c>
      <c r="F46" s="126">
        <f t="shared" si="7"/>
        <v>5483</v>
      </c>
      <c r="G46" s="126">
        <f t="shared" si="7"/>
        <v>7006</v>
      </c>
      <c r="H46" s="126">
        <f t="shared" si="7"/>
        <v>5061</v>
      </c>
      <c r="I46" s="126">
        <f t="shared" si="7"/>
        <v>67</v>
      </c>
      <c r="J46" s="126">
        <f t="shared" si="7"/>
        <v>63</v>
      </c>
      <c r="K46" s="126">
        <f t="shared" si="7"/>
        <v>155</v>
      </c>
      <c r="L46" s="126">
        <f t="shared" si="7"/>
        <v>405</v>
      </c>
      <c r="M46" s="126">
        <f t="shared" si="7"/>
        <v>147436</v>
      </c>
      <c r="N46" s="126">
        <f t="shared" si="7"/>
        <v>89464</v>
      </c>
      <c r="O46" s="126">
        <f t="shared" si="7"/>
        <v>35927</v>
      </c>
      <c r="P46" s="126">
        <f t="shared" si="7"/>
        <v>20390</v>
      </c>
      <c r="Q46" s="158"/>
      <c r="R46" s="158"/>
      <c r="S46" s="158"/>
      <c r="T46" s="157"/>
      <c r="V46" s="157"/>
    </row>
    <row r="47" spans="2:22" ht="12.75">
      <c r="B47" s="228"/>
      <c r="C47" s="228"/>
      <c r="Q47" s="14"/>
      <c r="R47" s="14"/>
      <c r="S47" s="14"/>
      <c r="T47" s="14"/>
      <c r="U47" s="84"/>
      <c r="V47" s="14"/>
    </row>
    <row r="48" spans="2:22" ht="12.75">
      <c r="B48" s="228"/>
      <c r="C48" s="228"/>
      <c r="Q48" s="14"/>
      <c r="R48" s="14"/>
      <c r="S48" s="14"/>
      <c r="T48" s="14"/>
      <c r="U48" s="84"/>
      <c r="V48" s="14"/>
    </row>
    <row r="49" spans="2:22" ht="12.75">
      <c r="B49" s="228"/>
      <c r="C49" s="228"/>
      <c r="Q49" s="14"/>
      <c r="R49" s="14"/>
      <c r="S49" s="14"/>
      <c r="T49" s="14"/>
      <c r="U49" s="84"/>
      <c r="V49" s="14"/>
    </row>
    <row r="50" spans="1:22" ht="21" customHeight="1">
      <c r="A50" s="153" t="s">
        <v>4</v>
      </c>
      <c r="B50" s="153" t="s">
        <v>5</v>
      </c>
      <c r="C50" s="468" t="s">
        <v>144</v>
      </c>
      <c r="D50" s="469"/>
      <c r="E50" s="468" t="s">
        <v>143</v>
      </c>
      <c r="F50" s="469"/>
      <c r="G50" s="468" t="s">
        <v>145</v>
      </c>
      <c r="H50" s="469"/>
      <c r="I50" s="545" t="s">
        <v>146</v>
      </c>
      <c r="J50" s="546"/>
      <c r="K50" s="468" t="s">
        <v>147</v>
      </c>
      <c r="L50" s="469"/>
      <c r="M50" s="468" t="s">
        <v>89</v>
      </c>
      <c r="N50" s="469"/>
      <c r="O50" s="468" t="s">
        <v>148</v>
      </c>
      <c r="P50" s="469"/>
      <c r="Q50" s="14"/>
      <c r="R50" s="14"/>
      <c r="S50" s="14"/>
      <c r="T50" s="14"/>
      <c r="U50" s="84"/>
      <c r="V50" s="14"/>
    </row>
    <row r="51" spans="1:22" ht="12.75">
      <c r="A51" s="168"/>
      <c r="B51" s="168"/>
      <c r="C51" s="135" t="s">
        <v>52</v>
      </c>
      <c r="D51" s="135" t="s">
        <v>58</v>
      </c>
      <c r="E51" s="135" t="s">
        <v>52</v>
      </c>
      <c r="F51" s="135" t="s">
        <v>58</v>
      </c>
      <c r="G51" s="135" t="s">
        <v>52</v>
      </c>
      <c r="H51" s="135" t="s">
        <v>58</v>
      </c>
      <c r="I51" s="135" t="s">
        <v>52</v>
      </c>
      <c r="J51" s="135" t="s">
        <v>58</v>
      </c>
      <c r="K51" s="135" t="s">
        <v>52</v>
      </c>
      <c r="L51" s="135" t="s">
        <v>58</v>
      </c>
      <c r="M51" s="135" t="s">
        <v>52</v>
      </c>
      <c r="N51" s="135" t="s">
        <v>58</v>
      </c>
      <c r="O51" s="135" t="s">
        <v>52</v>
      </c>
      <c r="P51" s="135" t="s">
        <v>58</v>
      </c>
      <c r="Q51" s="14"/>
      <c r="R51" s="14"/>
      <c r="S51" s="14"/>
      <c r="T51" s="14"/>
      <c r="U51" s="84"/>
      <c r="V51" s="14"/>
    </row>
    <row r="52" spans="1:16" ht="15" customHeight="1">
      <c r="A52" s="44">
        <v>38</v>
      </c>
      <c r="B52" s="47" t="s">
        <v>73</v>
      </c>
      <c r="C52" s="47">
        <v>2540</v>
      </c>
      <c r="D52" s="47">
        <v>1238</v>
      </c>
      <c r="E52" s="47">
        <v>2465</v>
      </c>
      <c r="F52" s="47">
        <v>1052</v>
      </c>
      <c r="G52" s="47">
        <v>3095</v>
      </c>
      <c r="H52" s="47">
        <v>1131</v>
      </c>
      <c r="I52" s="47">
        <v>37</v>
      </c>
      <c r="J52" s="47">
        <v>32</v>
      </c>
      <c r="K52" s="47">
        <f aca="true" t="shared" si="8" ref="K52:K59">C52-E52-I52</f>
        <v>38</v>
      </c>
      <c r="L52" s="47">
        <f aca="true" t="shared" si="9" ref="L52:L59">D52-F52-J52</f>
        <v>154</v>
      </c>
      <c r="M52" s="47">
        <v>13878</v>
      </c>
      <c r="N52" s="47">
        <v>4434</v>
      </c>
      <c r="O52" s="47">
        <v>0</v>
      </c>
      <c r="P52" s="47">
        <v>0</v>
      </c>
    </row>
    <row r="53" spans="1:16" ht="15" customHeight="1">
      <c r="A53" s="44">
        <v>39</v>
      </c>
      <c r="B53" s="47" t="s">
        <v>250</v>
      </c>
      <c r="C53" s="47">
        <v>234</v>
      </c>
      <c r="D53" s="47">
        <v>119</v>
      </c>
      <c r="E53" s="47">
        <v>213</v>
      </c>
      <c r="F53" s="47">
        <v>103</v>
      </c>
      <c r="G53" s="47">
        <v>208</v>
      </c>
      <c r="H53" s="47">
        <v>100</v>
      </c>
      <c r="I53" s="47">
        <v>7</v>
      </c>
      <c r="J53" s="47">
        <v>3</v>
      </c>
      <c r="K53" s="47">
        <f t="shared" si="8"/>
        <v>14</v>
      </c>
      <c r="L53" s="47">
        <f t="shared" si="9"/>
        <v>13</v>
      </c>
      <c r="M53" s="47">
        <v>11618</v>
      </c>
      <c r="N53" s="47">
        <v>4865</v>
      </c>
      <c r="O53" s="47">
        <v>1661</v>
      </c>
      <c r="P53" s="47">
        <v>380</v>
      </c>
    </row>
    <row r="54" spans="1:16" ht="15" customHeight="1">
      <c r="A54" s="44">
        <v>40</v>
      </c>
      <c r="B54" s="47" t="s">
        <v>28</v>
      </c>
      <c r="C54" s="47">
        <v>140</v>
      </c>
      <c r="D54" s="47">
        <v>76</v>
      </c>
      <c r="E54" s="47">
        <v>140</v>
      </c>
      <c r="F54" s="47">
        <v>76</v>
      </c>
      <c r="G54" s="47">
        <v>140</v>
      </c>
      <c r="H54" s="47">
        <v>76</v>
      </c>
      <c r="I54" s="47">
        <v>0</v>
      </c>
      <c r="J54" s="47">
        <v>0</v>
      </c>
      <c r="K54" s="47">
        <f t="shared" si="8"/>
        <v>0</v>
      </c>
      <c r="L54" s="47">
        <f t="shared" si="9"/>
        <v>0</v>
      </c>
      <c r="M54" s="47">
        <v>1463</v>
      </c>
      <c r="N54" s="47">
        <v>495</v>
      </c>
      <c r="O54" s="47">
        <v>155</v>
      </c>
      <c r="P54" s="47">
        <v>73</v>
      </c>
    </row>
    <row r="55" spans="1:16" ht="15" customHeight="1">
      <c r="A55" s="44">
        <v>41</v>
      </c>
      <c r="B55" s="47" t="s">
        <v>217</v>
      </c>
      <c r="C55" s="47">
        <v>380</v>
      </c>
      <c r="D55" s="47">
        <v>219</v>
      </c>
      <c r="E55" s="47">
        <v>370</v>
      </c>
      <c r="F55" s="47">
        <v>214</v>
      </c>
      <c r="G55" s="47">
        <v>360</v>
      </c>
      <c r="H55" s="47">
        <v>213</v>
      </c>
      <c r="I55" s="47">
        <v>10</v>
      </c>
      <c r="J55" s="47">
        <v>5</v>
      </c>
      <c r="K55" s="47">
        <f t="shared" si="8"/>
        <v>0</v>
      </c>
      <c r="L55" s="47">
        <f t="shared" si="9"/>
        <v>0</v>
      </c>
      <c r="M55" s="47">
        <v>18501</v>
      </c>
      <c r="N55" s="47">
        <v>4766</v>
      </c>
      <c r="O55" s="47">
        <v>111</v>
      </c>
      <c r="P55" s="47">
        <v>62</v>
      </c>
    </row>
    <row r="56" spans="1:16" ht="15" customHeight="1">
      <c r="A56" s="44">
        <v>42</v>
      </c>
      <c r="B56" s="47" t="s">
        <v>27</v>
      </c>
      <c r="C56" s="47">
        <v>28</v>
      </c>
      <c r="D56" s="47">
        <v>15</v>
      </c>
      <c r="E56" s="47">
        <v>28</v>
      </c>
      <c r="F56" s="47">
        <v>15</v>
      </c>
      <c r="G56" s="47">
        <v>28</v>
      </c>
      <c r="H56" s="47">
        <v>15</v>
      </c>
      <c r="I56" s="47">
        <v>0</v>
      </c>
      <c r="J56" s="47">
        <v>0</v>
      </c>
      <c r="K56" s="47">
        <f t="shared" si="8"/>
        <v>0</v>
      </c>
      <c r="L56" s="47">
        <f t="shared" si="9"/>
        <v>0</v>
      </c>
      <c r="M56" s="47">
        <v>2676</v>
      </c>
      <c r="N56" s="47">
        <v>694</v>
      </c>
      <c r="O56" s="47">
        <v>0</v>
      </c>
      <c r="P56" s="47">
        <v>0</v>
      </c>
    </row>
    <row r="57" spans="1:16" ht="15" customHeight="1">
      <c r="A57" s="44">
        <v>43</v>
      </c>
      <c r="B57" s="47" t="s">
        <v>344</v>
      </c>
      <c r="C57" s="47">
        <v>2337</v>
      </c>
      <c r="D57" s="47">
        <v>1529</v>
      </c>
      <c r="E57" s="47">
        <v>2268</v>
      </c>
      <c r="F57" s="47">
        <v>1447</v>
      </c>
      <c r="G57" s="47">
        <v>2261</v>
      </c>
      <c r="H57" s="47">
        <v>1445</v>
      </c>
      <c r="I57" s="47">
        <v>30</v>
      </c>
      <c r="J57" s="47">
        <v>33</v>
      </c>
      <c r="K57" s="47">
        <f t="shared" si="8"/>
        <v>39</v>
      </c>
      <c r="L57" s="47">
        <f t="shared" si="9"/>
        <v>49</v>
      </c>
      <c r="M57" s="47">
        <v>28809</v>
      </c>
      <c r="N57" s="47">
        <v>13024</v>
      </c>
      <c r="O57" s="47">
        <v>2325</v>
      </c>
      <c r="P57" s="47">
        <v>743</v>
      </c>
    </row>
    <row r="58" spans="1:16" ht="15" customHeight="1">
      <c r="A58" s="44">
        <v>44</v>
      </c>
      <c r="B58" s="47" t="s">
        <v>25</v>
      </c>
      <c r="C58" s="47">
        <v>92</v>
      </c>
      <c r="D58" s="47">
        <v>43</v>
      </c>
      <c r="E58" s="47">
        <v>92</v>
      </c>
      <c r="F58" s="47">
        <v>43</v>
      </c>
      <c r="G58" s="47">
        <v>92</v>
      </c>
      <c r="H58" s="47">
        <v>43</v>
      </c>
      <c r="I58" s="47">
        <v>0</v>
      </c>
      <c r="J58" s="47">
        <v>0</v>
      </c>
      <c r="K58" s="47">
        <f t="shared" si="8"/>
        <v>0</v>
      </c>
      <c r="L58" s="47">
        <f t="shared" si="9"/>
        <v>0</v>
      </c>
      <c r="M58" s="47">
        <v>2773</v>
      </c>
      <c r="N58" s="47">
        <v>758</v>
      </c>
      <c r="O58" s="47">
        <v>0</v>
      </c>
      <c r="P58" s="47">
        <v>0</v>
      </c>
    </row>
    <row r="59" spans="1:16" ht="15" customHeight="1">
      <c r="A59" s="44">
        <v>45</v>
      </c>
      <c r="B59" s="47" t="s">
        <v>26</v>
      </c>
      <c r="C59" s="47">
        <v>27</v>
      </c>
      <c r="D59" s="47">
        <v>45</v>
      </c>
      <c r="E59" s="47">
        <v>27</v>
      </c>
      <c r="F59" s="47">
        <v>45</v>
      </c>
      <c r="G59" s="47">
        <v>27</v>
      </c>
      <c r="H59" s="47">
        <v>45</v>
      </c>
      <c r="I59" s="47">
        <v>0</v>
      </c>
      <c r="J59" s="47">
        <v>0</v>
      </c>
      <c r="K59" s="47">
        <f t="shared" si="8"/>
        <v>0</v>
      </c>
      <c r="L59" s="47">
        <f t="shared" si="9"/>
        <v>0</v>
      </c>
      <c r="M59" s="47">
        <v>55</v>
      </c>
      <c r="N59" s="47">
        <v>78</v>
      </c>
      <c r="O59" s="47">
        <v>0</v>
      </c>
      <c r="P59" s="47">
        <v>0</v>
      </c>
    </row>
    <row r="60" spans="1:20" s="178" customFormat="1" ht="15" customHeight="1">
      <c r="A60" s="44"/>
      <c r="B60" s="152" t="s">
        <v>117</v>
      </c>
      <c r="C60" s="126">
        <f aca="true" t="shared" si="10" ref="C60:P60">SUM(C52:C59)</f>
        <v>5778</v>
      </c>
      <c r="D60" s="126">
        <f t="shared" si="10"/>
        <v>3284</v>
      </c>
      <c r="E60" s="126">
        <f t="shared" si="10"/>
        <v>5603</v>
      </c>
      <c r="F60" s="126">
        <f t="shared" si="10"/>
        <v>2995</v>
      </c>
      <c r="G60" s="126">
        <f t="shared" si="10"/>
        <v>6211</v>
      </c>
      <c r="H60" s="126">
        <f t="shared" si="10"/>
        <v>3068</v>
      </c>
      <c r="I60" s="126">
        <f t="shared" si="10"/>
        <v>84</v>
      </c>
      <c r="J60" s="126">
        <f t="shared" si="10"/>
        <v>73</v>
      </c>
      <c r="K60" s="126">
        <f t="shared" si="10"/>
        <v>91</v>
      </c>
      <c r="L60" s="126">
        <f t="shared" si="10"/>
        <v>216</v>
      </c>
      <c r="M60" s="126">
        <f t="shared" si="10"/>
        <v>79773</v>
      </c>
      <c r="N60" s="126">
        <f t="shared" si="10"/>
        <v>29114</v>
      </c>
      <c r="O60" s="126">
        <f t="shared" si="10"/>
        <v>4252</v>
      </c>
      <c r="P60" s="126">
        <f t="shared" si="10"/>
        <v>1258</v>
      </c>
      <c r="Q60" s="158"/>
      <c r="R60" s="158"/>
      <c r="T60" s="157"/>
    </row>
    <row r="61" spans="1:16" ht="15" customHeight="1">
      <c r="A61" s="44"/>
      <c r="B61" s="82" t="s">
        <v>31</v>
      </c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</row>
    <row r="62" spans="1:16" ht="15" customHeight="1">
      <c r="A62" s="44">
        <v>46</v>
      </c>
      <c r="B62" s="47" t="s">
        <v>29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f>C62-E62-I62</f>
        <v>0</v>
      </c>
      <c r="L62" s="47">
        <f>D62-F62-J62</f>
        <v>0</v>
      </c>
      <c r="M62" s="47">
        <v>90987</v>
      </c>
      <c r="N62" s="47">
        <v>10463</v>
      </c>
      <c r="O62" s="47">
        <v>0</v>
      </c>
      <c r="P62" s="47">
        <v>0</v>
      </c>
    </row>
    <row r="63" spans="1:16" ht="15" customHeight="1">
      <c r="A63" s="44">
        <v>47</v>
      </c>
      <c r="B63" s="47" t="s">
        <v>124</v>
      </c>
      <c r="C63" s="47">
        <v>0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f>C63-E63-I63</f>
        <v>0</v>
      </c>
      <c r="L63" s="47">
        <f>D63-F63-J63</f>
        <v>0</v>
      </c>
      <c r="M63" s="47">
        <v>69477</v>
      </c>
      <c r="N63" s="47">
        <v>16085</v>
      </c>
      <c r="O63" s="47">
        <v>0</v>
      </c>
      <c r="P63" s="47">
        <v>0</v>
      </c>
    </row>
    <row r="64" spans="1:20" s="178" customFormat="1" ht="15" customHeight="1">
      <c r="A64" s="151"/>
      <c r="B64" s="152" t="s">
        <v>117</v>
      </c>
      <c r="C64" s="126">
        <f aca="true" t="shared" si="11" ref="C64:M64">SUM(C62:C63)</f>
        <v>0</v>
      </c>
      <c r="D64" s="126">
        <f t="shared" si="11"/>
        <v>0</v>
      </c>
      <c r="E64" s="126">
        <f t="shared" si="11"/>
        <v>0</v>
      </c>
      <c r="F64" s="126">
        <f t="shared" si="11"/>
        <v>0</v>
      </c>
      <c r="G64" s="126">
        <f t="shared" si="11"/>
        <v>0</v>
      </c>
      <c r="H64" s="126">
        <f t="shared" si="11"/>
        <v>0</v>
      </c>
      <c r="I64" s="126">
        <f t="shared" si="11"/>
        <v>0</v>
      </c>
      <c r="J64" s="126">
        <f t="shared" si="11"/>
        <v>0</v>
      </c>
      <c r="K64" s="126">
        <f t="shared" si="11"/>
        <v>0</v>
      </c>
      <c r="L64" s="126">
        <f t="shared" si="11"/>
        <v>0</v>
      </c>
      <c r="M64" s="126">
        <f t="shared" si="11"/>
        <v>160464</v>
      </c>
      <c r="N64" s="126">
        <f>SUM(N62:N63)</f>
        <v>26548</v>
      </c>
      <c r="O64" s="126">
        <f>SUM(O62:O63)</f>
        <v>0</v>
      </c>
      <c r="P64" s="126">
        <f>SUM(P62:P63)</f>
        <v>0</v>
      </c>
      <c r="Q64" s="158"/>
      <c r="R64" s="158"/>
      <c r="T64" s="157"/>
    </row>
    <row r="65" spans="1:20" s="178" customFormat="1" ht="15" customHeight="1">
      <c r="A65" s="151"/>
      <c r="B65" s="152" t="s">
        <v>30</v>
      </c>
      <c r="C65" s="126">
        <f aca="true" t="shared" si="12" ref="C65:P65">+C46+C60+C64</f>
        <v>13144</v>
      </c>
      <c r="D65" s="126">
        <f t="shared" si="12"/>
        <v>9235</v>
      </c>
      <c r="E65" s="126">
        <f t="shared" si="12"/>
        <v>12747</v>
      </c>
      <c r="F65" s="126">
        <f t="shared" si="12"/>
        <v>8478</v>
      </c>
      <c r="G65" s="126">
        <f t="shared" si="12"/>
        <v>13217</v>
      </c>
      <c r="H65" s="126">
        <f t="shared" si="12"/>
        <v>8129</v>
      </c>
      <c r="I65" s="126">
        <f t="shared" si="12"/>
        <v>151</v>
      </c>
      <c r="J65" s="126">
        <f t="shared" si="12"/>
        <v>136</v>
      </c>
      <c r="K65" s="126">
        <f t="shared" si="12"/>
        <v>246</v>
      </c>
      <c r="L65" s="126">
        <f t="shared" si="12"/>
        <v>621</v>
      </c>
      <c r="M65" s="126">
        <f t="shared" si="12"/>
        <v>387673</v>
      </c>
      <c r="N65" s="126">
        <f t="shared" si="12"/>
        <v>145126</v>
      </c>
      <c r="O65" s="126">
        <f t="shared" si="12"/>
        <v>40179</v>
      </c>
      <c r="P65" s="126">
        <f t="shared" si="12"/>
        <v>21648</v>
      </c>
      <c r="Q65" s="158"/>
      <c r="R65" s="158"/>
      <c r="T65" s="157"/>
    </row>
    <row r="67" ht="12.75">
      <c r="B67" s="82" t="s">
        <v>395</v>
      </c>
    </row>
  </sheetData>
  <sheetProtection/>
  <mergeCells count="14">
    <mergeCell ref="E50:F50"/>
    <mergeCell ref="G50:H50"/>
    <mergeCell ref="I50:J50"/>
    <mergeCell ref="K50:L50"/>
    <mergeCell ref="C4:D4"/>
    <mergeCell ref="C50:D50"/>
    <mergeCell ref="E4:F4"/>
    <mergeCell ref="O4:P4"/>
    <mergeCell ref="G4:H4"/>
    <mergeCell ref="I4:J4"/>
    <mergeCell ref="K4:L4"/>
    <mergeCell ref="M4:N4"/>
    <mergeCell ref="O50:P50"/>
    <mergeCell ref="M50:N50"/>
  </mergeCells>
  <printOptions gridLines="1" horizontalCentered="1"/>
  <pageMargins left="0.39" right="0.25" top="0.59" bottom="0.66" header="0.5" footer="0.5"/>
  <pageSetup blackAndWhite="1" horizontalDpi="300" verticalDpi="300" orientation="landscape" paperSize="9" scale="85" r:id="rId2"/>
  <rowBreaks count="1" manualBreakCount="1">
    <brk id="46" max="15" man="1"/>
  </row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C1">
      <selection activeCell="B5" sqref="A1:IV16384"/>
    </sheetView>
  </sheetViews>
  <sheetFormatPr defaultColWidth="9.140625" defaultRowHeight="12.75"/>
  <cols>
    <col min="1" max="1" width="3.7109375" style="82" customWidth="1"/>
    <col min="2" max="2" width="23.140625" style="82" customWidth="1"/>
    <col min="3" max="3" width="13.421875" style="16" customWidth="1"/>
    <col min="4" max="4" width="13.57421875" style="16" customWidth="1"/>
    <col min="5" max="5" width="10.140625" style="16" customWidth="1"/>
    <col min="6" max="6" width="13.28125" style="16" customWidth="1"/>
    <col min="7" max="7" width="12.00390625" style="16" customWidth="1"/>
    <col min="8" max="8" width="8.8515625" style="16" customWidth="1"/>
    <col min="9" max="9" width="12.421875" style="16" customWidth="1"/>
    <col min="10" max="10" width="10.8515625" style="16" customWidth="1"/>
    <col min="11" max="11" width="9.421875" style="16" customWidth="1"/>
    <col min="12" max="12" width="11.7109375" style="16" customWidth="1"/>
    <col min="13" max="13" width="11.00390625" style="16" customWidth="1"/>
    <col min="14" max="14" width="7.28125" style="16" customWidth="1"/>
    <col min="15" max="15" width="10.28125" style="82" customWidth="1"/>
    <col min="16" max="16" width="9.140625" style="82" customWidth="1"/>
    <col min="17" max="17" width="7.421875" style="82" customWidth="1"/>
    <col min="18" max="18" width="10.00390625" style="82" customWidth="1"/>
    <col min="19" max="20" width="7.421875" style="82" customWidth="1"/>
    <col min="21" max="16384" width="9.140625" style="82" customWidth="1"/>
  </cols>
  <sheetData>
    <row r="1" spans="1:13" ht="18" customHeight="1">
      <c r="A1" s="81"/>
      <c r="B1" s="81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6" ht="18" customHeight="1">
      <c r="A2" s="149"/>
      <c r="B2" s="149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P2" s="82" t="s">
        <v>31</v>
      </c>
    </row>
    <row r="3" spans="1:13" ht="19.5" customHeight="1">
      <c r="A3" s="81"/>
      <c r="B3" s="81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20" ht="12.75" customHeight="1">
      <c r="A4" s="150" t="s">
        <v>4</v>
      </c>
      <c r="B4" s="424" t="s">
        <v>5</v>
      </c>
      <c r="C4" s="504" t="s">
        <v>114</v>
      </c>
      <c r="D4" s="505"/>
      <c r="E4" s="311"/>
      <c r="F4" s="504" t="s">
        <v>335</v>
      </c>
      <c r="G4" s="505"/>
      <c r="H4" s="340"/>
      <c r="I4" s="505" t="s">
        <v>57</v>
      </c>
      <c r="J4" s="505"/>
      <c r="K4" s="311"/>
      <c r="L4" s="504" t="s">
        <v>235</v>
      </c>
      <c r="M4" s="505"/>
      <c r="N4" s="416"/>
      <c r="O4" s="505" t="s">
        <v>365</v>
      </c>
      <c r="P4" s="505"/>
      <c r="Q4" s="311"/>
      <c r="R4" s="504" t="s">
        <v>366</v>
      </c>
      <c r="S4" s="505"/>
      <c r="T4" s="416"/>
    </row>
    <row r="5" spans="1:20" ht="12.75">
      <c r="A5" s="142"/>
      <c r="B5" s="142"/>
      <c r="C5" s="375" t="s">
        <v>243</v>
      </c>
      <c r="D5" s="375" t="s">
        <v>216</v>
      </c>
      <c r="E5" s="375" t="s">
        <v>256</v>
      </c>
      <c r="F5" s="375" t="s">
        <v>243</v>
      </c>
      <c r="G5" s="375" t="s">
        <v>216</v>
      </c>
      <c r="H5" s="375" t="s">
        <v>257</v>
      </c>
      <c r="I5" s="375" t="s">
        <v>243</v>
      </c>
      <c r="J5" s="375" t="s">
        <v>216</v>
      </c>
      <c r="K5" s="375" t="s">
        <v>257</v>
      </c>
      <c r="L5" s="375" t="s">
        <v>243</v>
      </c>
      <c r="M5" s="375" t="s">
        <v>216</v>
      </c>
      <c r="N5" s="375" t="s">
        <v>257</v>
      </c>
      <c r="O5" s="375" t="s">
        <v>243</v>
      </c>
      <c r="P5" s="375" t="s">
        <v>216</v>
      </c>
      <c r="Q5" s="375" t="s">
        <v>257</v>
      </c>
      <c r="R5" s="375" t="s">
        <v>243</v>
      </c>
      <c r="S5" s="375" t="s">
        <v>216</v>
      </c>
      <c r="T5" s="375" t="s">
        <v>257</v>
      </c>
    </row>
    <row r="6" spans="1:20" ht="12.75">
      <c r="A6" s="44">
        <v>1</v>
      </c>
      <c r="B6" s="47" t="s">
        <v>7</v>
      </c>
      <c r="C6" s="47">
        <f>'TABLE-4'!D8</f>
        <v>96696</v>
      </c>
      <c r="D6" s="47">
        <f>'TABLE-80'!F6</f>
        <v>5713</v>
      </c>
      <c r="E6" s="47">
        <f>D6/C6*100</f>
        <v>5.908207164722429</v>
      </c>
      <c r="F6" s="47">
        <f>'TABLE-4'!E8</f>
        <v>56365</v>
      </c>
      <c r="G6" s="47">
        <f>'TABLE-80'!J6</f>
        <v>4012</v>
      </c>
      <c r="H6" s="47">
        <f>G6/F6*100</f>
        <v>7.117892309057039</v>
      </c>
      <c r="I6" s="47">
        <f>'TABLE-4'!F8</f>
        <v>25822</v>
      </c>
      <c r="J6" s="47">
        <f>'TABLE-80'!N6</f>
        <v>3328</v>
      </c>
      <c r="K6" s="47">
        <f>J6/I6*100</f>
        <v>12.8882348385098</v>
      </c>
      <c r="L6" s="47">
        <f>C6+F6+I6</f>
        <v>178883</v>
      </c>
      <c r="M6" s="47">
        <f aca="true" t="shared" si="0" ref="M6:M25">D6+G6+J6</f>
        <v>13053</v>
      </c>
      <c r="N6" s="47">
        <f>M6/L6*100</f>
        <v>7.296948284632973</v>
      </c>
      <c r="O6" s="47">
        <f>'TABLE-17'!J8+'TABLE-18'!J8</f>
        <v>17738</v>
      </c>
      <c r="P6" s="47">
        <f>'TABLE-82'!W6</f>
        <v>2381</v>
      </c>
      <c r="Q6" s="47">
        <f>P6/O6*100</f>
        <v>13.42315931897621</v>
      </c>
      <c r="R6" s="47">
        <f>'TABLE-31'!L6</f>
        <v>6080</v>
      </c>
      <c r="S6" s="47">
        <f>'TABLE-82'!AA6</f>
        <v>78</v>
      </c>
      <c r="T6" s="47">
        <f>S6/R6*100</f>
        <v>1.2828947368421053</v>
      </c>
    </row>
    <row r="7" spans="1:20" ht="12.75">
      <c r="A7" s="44">
        <v>2</v>
      </c>
      <c r="B7" s="47" t="s">
        <v>8</v>
      </c>
      <c r="C7" s="47">
        <f>'TABLE-4'!D9</f>
        <v>33</v>
      </c>
      <c r="D7" s="47">
        <f>'TABLE-80'!F7</f>
        <v>0</v>
      </c>
      <c r="E7" s="47">
        <f aca="true" t="shared" si="1" ref="E7:E25">D7/C7*100</f>
        <v>0</v>
      </c>
      <c r="F7" s="47">
        <f>'TABLE-4'!E9</f>
        <v>710</v>
      </c>
      <c r="G7" s="47">
        <f>'TABLE-80'!J7</f>
        <v>16</v>
      </c>
      <c r="H7" s="47">
        <f aca="true" t="shared" si="2" ref="H7:H46">G7/F7*100</f>
        <v>2.2535211267605635</v>
      </c>
      <c r="I7" s="47">
        <f>'TABLE-4'!F9</f>
        <v>1801</v>
      </c>
      <c r="J7" s="47">
        <f>'TABLE-80'!N7</f>
        <v>79</v>
      </c>
      <c r="K7" s="47">
        <f aca="true" t="shared" si="3" ref="K7:K25">J7/I7*100</f>
        <v>4.386451971127152</v>
      </c>
      <c r="L7" s="47">
        <f aca="true" t="shared" si="4" ref="L7:L25">C7+F7+I7</f>
        <v>2544</v>
      </c>
      <c r="M7" s="47">
        <f t="shared" si="0"/>
        <v>95</v>
      </c>
      <c r="N7" s="47">
        <f aca="true" t="shared" si="5" ref="N7:N46">M7/L7*100</f>
        <v>3.734276729559748</v>
      </c>
      <c r="O7" s="47">
        <f>'TABLE-17'!J9+'TABLE-18'!J9</f>
        <v>247</v>
      </c>
      <c r="P7" s="47">
        <f>'TABLE-82'!W7</f>
        <v>0</v>
      </c>
      <c r="Q7" s="47">
        <f aca="true" t="shared" si="6" ref="Q7:Q14">P7/O7*100</f>
        <v>0</v>
      </c>
      <c r="R7" s="47">
        <f>'TABLE-31'!L7</f>
        <v>467</v>
      </c>
      <c r="S7" s="47">
        <f>'TABLE-82'!AA7</f>
        <v>0</v>
      </c>
      <c r="T7" s="47">
        <f aca="true" t="shared" si="7" ref="T7:T14">S7/R7*100</f>
        <v>0</v>
      </c>
    </row>
    <row r="8" spans="1:20" ht="12.75">
      <c r="A8" s="44">
        <v>3</v>
      </c>
      <c r="B8" s="47" t="s">
        <v>9</v>
      </c>
      <c r="C8" s="47">
        <f>'TABLE-4'!D10</f>
        <v>48941</v>
      </c>
      <c r="D8" s="47">
        <f>'TABLE-80'!F8</f>
        <v>4356</v>
      </c>
      <c r="E8" s="47">
        <f t="shared" si="1"/>
        <v>8.900512862426186</v>
      </c>
      <c r="F8" s="47">
        <f>'TABLE-4'!E10</f>
        <v>61531</v>
      </c>
      <c r="G8" s="47">
        <f>'TABLE-80'!J8</f>
        <v>997</v>
      </c>
      <c r="H8" s="47">
        <f t="shared" si="2"/>
        <v>1.6203214639775074</v>
      </c>
      <c r="I8" s="47">
        <f>'TABLE-4'!F10</f>
        <v>38045</v>
      </c>
      <c r="J8" s="47">
        <f>'TABLE-80'!N8</f>
        <v>1643</v>
      </c>
      <c r="K8" s="47">
        <f t="shared" si="3"/>
        <v>4.318570114338283</v>
      </c>
      <c r="L8" s="47">
        <f t="shared" si="4"/>
        <v>148517</v>
      </c>
      <c r="M8" s="47">
        <f t="shared" si="0"/>
        <v>6996</v>
      </c>
      <c r="N8" s="47">
        <f t="shared" si="5"/>
        <v>4.710571853727183</v>
      </c>
      <c r="O8" s="47">
        <f>'TABLE-17'!J10+'TABLE-18'!J10</f>
        <v>35801</v>
      </c>
      <c r="P8" s="47">
        <f>'TABLE-82'!W8</f>
        <v>638</v>
      </c>
      <c r="Q8" s="47">
        <f t="shared" si="6"/>
        <v>1.7820731264489817</v>
      </c>
      <c r="R8" s="47">
        <f>'TABLE-31'!L8</f>
        <v>4505</v>
      </c>
      <c r="S8" s="47">
        <f>'TABLE-82'!AA8</f>
        <v>90</v>
      </c>
      <c r="T8" s="47">
        <f t="shared" si="7"/>
        <v>1.9977802441731412</v>
      </c>
    </row>
    <row r="9" spans="1:20" ht="12.75">
      <c r="A9" s="44">
        <v>4</v>
      </c>
      <c r="B9" s="47" t="s">
        <v>10</v>
      </c>
      <c r="C9" s="47">
        <f>'TABLE-4'!D11</f>
        <v>325408</v>
      </c>
      <c r="D9" s="47">
        <f>'TABLE-80'!F9</f>
        <v>2988</v>
      </c>
      <c r="E9" s="47">
        <f t="shared" si="1"/>
        <v>0.9182318812075917</v>
      </c>
      <c r="F9" s="47">
        <f>'TABLE-4'!E11</f>
        <v>78668</v>
      </c>
      <c r="G9" s="47">
        <f>'TABLE-80'!J9</f>
        <v>3663</v>
      </c>
      <c r="H9" s="47">
        <f t="shared" si="2"/>
        <v>4.656277012254029</v>
      </c>
      <c r="I9" s="47">
        <f>'TABLE-4'!F11</f>
        <v>58328</v>
      </c>
      <c r="J9" s="47">
        <f>'TABLE-80'!N9</f>
        <v>4690</v>
      </c>
      <c r="K9" s="47">
        <f t="shared" si="3"/>
        <v>8.040735152928267</v>
      </c>
      <c r="L9" s="47">
        <f t="shared" si="4"/>
        <v>462404</v>
      </c>
      <c r="M9" s="47">
        <f t="shared" si="0"/>
        <v>11341</v>
      </c>
      <c r="N9" s="47">
        <f t="shared" si="5"/>
        <v>2.452617191892804</v>
      </c>
      <c r="O9" s="47">
        <f>'TABLE-17'!J11+'TABLE-18'!J11</f>
        <v>35809</v>
      </c>
      <c r="P9" s="47">
        <f>'TABLE-82'!W9</f>
        <v>653</v>
      </c>
      <c r="Q9" s="47">
        <f t="shared" si="6"/>
        <v>1.8235639085146194</v>
      </c>
      <c r="R9" s="47">
        <f>'TABLE-31'!L9</f>
        <v>11233</v>
      </c>
      <c r="S9" s="47">
        <f>'TABLE-82'!AA9</f>
        <v>74</v>
      </c>
      <c r="T9" s="47">
        <f t="shared" si="7"/>
        <v>0.6587732573666875</v>
      </c>
    </row>
    <row r="10" spans="1:20" ht="12.75">
      <c r="A10" s="44">
        <v>5</v>
      </c>
      <c r="B10" s="47" t="s">
        <v>11</v>
      </c>
      <c r="C10" s="47">
        <f>'TABLE-4'!D12</f>
        <v>38410</v>
      </c>
      <c r="D10" s="47">
        <f>'TABLE-80'!F10</f>
        <v>2585</v>
      </c>
      <c r="E10" s="47">
        <f t="shared" si="1"/>
        <v>6.730018224420724</v>
      </c>
      <c r="F10" s="47">
        <f>'TABLE-4'!E12</f>
        <v>17888</v>
      </c>
      <c r="G10" s="47">
        <f>'TABLE-80'!J10</f>
        <v>2152</v>
      </c>
      <c r="H10" s="47">
        <f t="shared" si="2"/>
        <v>12.0304114490161</v>
      </c>
      <c r="I10" s="47">
        <f>'TABLE-4'!F12</f>
        <v>18414</v>
      </c>
      <c r="J10" s="47">
        <f>'TABLE-80'!N10</f>
        <v>2019</v>
      </c>
      <c r="K10" s="47">
        <f t="shared" si="3"/>
        <v>10.964483545128706</v>
      </c>
      <c r="L10" s="47">
        <f t="shared" si="4"/>
        <v>74712</v>
      </c>
      <c r="M10" s="47">
        <f t="shared" si="0"/>
        <v>6756</v>
      </c>
      <c r="N10" s="47">
        <f t="shared" si="5"/>
        <v>9.042724060391905</v>
      </c>
      <c r="O10" s="47">
        <f>'TABLE-17'!J12+'TABLE-18'!J12</f>
        <v>8754</v>
      </c>
      <c r="P10" s="47">
        <f>'TABLE-82'!W10</f>
        <v>366</v>
      </c>
      <c r="Q10" s="47">
        <f t="shared" si="6"/>
        <v>4.180945853324195</v>
      </c>
      <c r="R10" s="47">
        <f>'TABLE-31'!L10</f>
        <v>1529</v>
      </c>
      <c r="S10" s="47">
        <f>'TABLE-82'!AA10</f>
        <v>66</v>
      </c>
      <c r="T10" s="47">
        <f t="shared" si="7"/>
        <v>4.316546762589928</v>
      </c>
    </row>
    <row r="11" spans="1:20" ht="12.75">
      <c r="A11" s="44">
        <v>6</v>
      </c>
      <c r="B11" s="47" t="s">
        <v>12</v>
      </c>
      <c r="C11" s="47">
        <f>'TABLE-4'!D13</f>
        <v>17713</v>
      </c>
      <c r="D11" s="47">
        <f>'TABLE-80'!F11</f>
        <v>705</v>
      </c>
      <c r="E11" s="47">
        <f t="shared" si="1"/>
        <v>3.9801275899057185</v>
      </c>
      <c r="F11" s="47">
        <f>'TABLE-4'!E13</f>
        <v>19234</v>
      </c>
      <c r="G11" s="47">
        <f>'TABLE-80'!J11</f>
        <v>703</v>
      </c>
      <c r="H11" s="47">
        <f t="shared" si="2"/>
        <v>3.6549859623583236</v>
      </c>
      <c r="I11" s="47">
        <f>'TABLE-4'!F13</f>
        <v>17319</v>
      </c>
      <c r="J11" s="47">
        <f>'TABLE-80'!N11</f>
        <v>1423</v>
      </c>
      <c r="K11" s="47">
        <f t="shared" si="3"/>
        <v>8.21640972342514</v>
      </c>
      <c r="L11" s="47">
        <f t="shared" si="4"/>
        <v>54266</v>
      </c>
      <c r="M11" s="47">
        <f t="shared" si="0"/>
        <v>2831</v>
      </c>
      <c r="N11" s="47">
        <f t="shared" si="5"/>
        <v>5.216894556444182</v>
      </c>
      <c r="O11" s="47">
        <f>'TABLE-17'!J13+'TABLE-18'!J13</f>
        <v>14631</v>
      </c>
      <c r="P11" s="47">
        <f>'TABLE-82'!W11</f>
        <v>82</v>
      </c>
      <c r="Q11" s="47">
        <f t="shared" si="6"/>
        <v>0.5604538309069784</v>
      </c>
      <c r="R11" s="47">
        <f>'TABLE-31'!L11</f>
        <v>2525</v>
      </c>
      <c r="S11" s="47">
        <f>'TABLE-82'!AA11</f>
        <v>35</v>
      </c>
      <c r="T11" s="47">
        <f t="shared" si="7"/>
        <v>1.3861386138613863</v>
      </c>
    </row>
    <row r="12" spans="1:20" ht="12.75">
      <c r="A12" s="44">
        <v>7</v>
      </c>
      <c r="B12" s="47" t="s">
        <v>13</v>
      </c>
      <c r="C12" s="47">
        <f>'TABLE-4'!D14</f>
        <v>281587</v>
      </c>
      <c r="D12" s="47">
        <f>'TABLE-80'!F12</f>
        <v>9199</v>
      </c>
      <c r="E12" s="47">
        <f t="shared" si="1"/>
        <v>3.2668411538884965</v>
      </c>
      <c r="F12" s="47">
        <f>'TABLE-4'!E14</f>
        <v>82671</v>
      </c>
      <c r="G12" s="47">
        <f>'TABLE-80'!J12</f>
        <v>8807</v>
      </c>
      <c r="H12" s="47">
        <f t="shared" si="2"/>
        <v>10.65307060516989</v>
      </c>
      <c r="I12" s="47">
        <f>'TABLE-4'!F14</f>
        <v>71653</v>
      </c>
      <c r="J12" s="47">
        <f>'TABLE-80'!N12</f>
        <v>5865</v>
      </c>
      <c r="K12" s="47">
        <f t="shared" si="3"/>
        <v>8.185281844444754</v>
      </c>
      <c r="L12" s="47">
        <f t="shared" si="4"/>
        <v>435911</v>
      </c>
      <c r="M12" s="47">
        <f t="shared" si="0"/>
        <v>23871</v>
      </c>
      <c r="N12" s="47">
        <f t="shared" si="5"/>
        <v>5.476117831392187</v>
      </c>
      <c r="O12" s="47">
        <f>'TABLE-17'!J14+'TABLE-18'!J14</f>
        <v>58917</v>
      </c>
      <c r="P12" s="47">
        <f>'TABLE-82'!W12</f>
        <v>5758</v>
      </c>
      <c r="Q12" s="47">
        <f t="shared" si="6"/>
        <v>9.77307059083117</v>
      </c>
      <c r="R12" s="47">
        <f>'TABLE-31'!L12</f>
        <v>13351</v>
      </c>
      <c r="S12" s="47">
        <f>'TABLE-82'!AA12</f>
        <v>108</v>
      </c>
      <c r="T12" s="47">
        <f t="shared" si="7"/>
        <v>0.8089281701745188</v>
      </c>
    </row>
    <row r="13" spans="1:20" ht="12.75">
      <c r="A13" s="44">
        <v>8</v>
      </c>
      <c r="B13" s="47" t="s">
        <v>154</v>
      </c>
      <c r="C13" s="47">
        <f>'TABLE-4'!D15</f>
        <v>1397</v>
      </c>
      <c r="D13" s="47">
        <f>'TABLE-80'!F13</f>
        <v>96</v>
      </c>
      <c r="E13" s="47">
        <f t="shared" si="1"/>
        <v>6.8718682891911245</v>
      </c>
      <c r="F13" s="47">
        <f>'TABLE-4'!E15</f>
        <v>5039</v>
      </c>
      <c r="G13" s="47">
        <f>'TABLE-80'!J13</f>
        <v>201</v>
      </c>
      <c r="H13" s="47">
        <f t="shared" si="2"/>
        <v>3.9888866838658465</v>
      </c>
      <c r="I13" s="47">
        <f>'TABLE-4'!F15</f>
        <v>3146</v>
      </c>
      <c r="J13" s="47">
        <f>'TABLE-80'!N13</f>
        <v>392</v>
      </c>
      <c r="K13" s="47">
        <f t="shared" si="3"/>
        <v>12.460267005721551</v>
      </c>
      <c r="L13" s="47">
        <f t="shared" si="4"/>
        <v>9582</v>
      </c>
      <c r="M13" s="47">
        <f t="shared" si="0"/>
        <v>689</v>
      </c>
      <c r="N13" s="47">
        <f t="shared" si="5"/>
        <v>7.190565643915675</v>
      </c>
      <c r="O13" s="47">
        <f>'TABLE-17'!J15+'TABLE-18'!J15</f>
        <v>2173</v>
      </c>
      <c r="P13" s="47">
        <f>'TABLE-82'!W13</f>
        <v>67</v>
      </c>
      <c r="Q13" s="47">
        <f t="shared" si="6"/>
        <v>3.0832949838932353</v>
      </c>
      <c r="R13" s="47">
        <f>'TABLE-31'!L13</f>
        <v>598</v>
      </c>
      <c r="S13" s="47">
        <f>'TABLE-82'!AA13</f>
        <v>8</v>
      </c>
      <c r="T13" s="47">
        <f t="shared" si="7"/>
        <v>1.3377926421404682</v>
      </c>
    </row>
    <row r="14" spans="1:20" ht="12.75">
      <c r="A14" s="44">
        <v>9</v>
      </c>
      <c r="B14" s="47" t="s">
        <v>14</v>
      </c>
      <c r="C14" s="47">
        <f>'TABLE-4'!D16</f>
        <v>12579</v>
      </c>
      <c r="D14" s="47">
        <f>'TABLE-80'!F14</f>
        <v>1104</v>
      </c>
      <c r="E14" s="47">
        <f t="shared" si="1"/>
        <v>8.776532315764369</v>
      </c>
      <c r="F14" s="47">
        <f>'TABLE-4'!E16</f>
        <v>28684</v>
      </c>
      <c r="G14" s="47">
        <f>'TABLE-80'!J14</f>
        <v>1591</v>
      </c>
      <c r="H14" s="47">
        <f t="shared" si="2"/>
        <v>5.546646213917166</v>
      </c>
      <c r="I14" s="47">
        <f>'TABLE-4'!F16</f>
        <v>9643</v>
      </c>
      <c r="J14" s="47">
        <f>'TABLE-80'!N14</f>
        <v>520</v>
      </c>
      <c r="K14" s="47">
        <f t="shared" si="3"/>
        <v>5.392512703515504</v>
      </c>
      <c r="L14" s="47">
        <f t="shared" si="4"/>
        <v>50906</v>
      </c>
      <c r="M14" s="47">
        <f t="shared" si="0"/>
        <v>3215</v>
      </c>
      <c r="N14" s="47">
        <f t="shared" si="5"/>
        <v>6.3155620162652735</v>
      </c>
      <c r="O14" s="47">
        <f>'TABLE-17'!J16+'TABLE-18'!J16</f>
        <v>8423</v>
      </c>
      <c r="P14" s="47">
        <f>'TABLE-82'!W14</f>
        <v>300</v>
      </c>
      <c r="Q14" s="47">
        <f t="shared" si="6"/>
        <v>3.561676362341209</v>
      </c>
      <c r="R14" s="47">
        <f>'TABLE-31'!L14</f>
        <v>1056</v>
      </c>
      <c r="S14" s="47">
        <f>'TABLE-82'!AA14</f>
        <v>50</v>
      </c>
      <c r="T14" s="47">
        <f t="shared" si="7"/>
        <v>4.734848484848484</v>
      </c>
    </row>
    <row r="15" spans="1:20" ht="12.75">
      <c r="A15" s="44">
        <v>10</v>
      </c>
      <c r="B15" s="47" t="s">
        <v>218</v>
      </c>
      <c r="C15" s="47">
        <f>'TABLE-4'!D17</f>
        <v>30854</v>
      </c>
      <c r="D15" s="47">
        <f>'TABLE-80'!F15</f>
        <v>742</v>
      </c>
      <c r="E15" s="47">
        <f>D15/C15*100</f>
        <v>2.4048745705581123</v>
      </c>
      <c r="F15" s="47">
        <f>'TABLE-4'!E17</f>
        <v>13968</v>
      </c>
      <c r="G15" s="47">
        <f>'TABLE-80'!J15</f>
        <v>341</v>
      </c>
      <c r="H15" s="47">
        <f>G15/F15*100</f>
        <v>2.441294387170676</v>
      </c>
      <c r="I15" s="47">
        <f>'TABLE-4'!F17</f>
        <v>24560</v>
      </c>
      <c r="J15" s="47">
        <f>'TABLE-80'!N15</f>
        <v>117</v>
      </c>
      <c r="K15" s="47">
        <f>J15/I15*100</f>
        <v>0.4763843648208469</v>
      </c>
      <c r="L15" s="47">
        <f>C15+F15+I15</f>
        <v>69382</v>
      </c>
      <c r="M15" s="47">
        <f>D15+G15+J15</f>
        <v>1200</v>
      </c>
      <c r="N15" s="47">
        <f>M15/L15*100</f>
        <v>1.7295552160502725</v>
      </c>
      <c r="O15" s="47">
        <f>'TABLE-17'!J17+'TABLE-18'!J17</f>
        <v>4980</v>
      </c>
      <c r="P15" s="47">
        <f>'TABLE-82'!W15</f>
        <v>0</v>
      </c>
      <c r="Q15" s="47">
        <f>P15/O15*100</f>
        <v>0</v>
      </c>
      <c r="R15" s="47">
        <f>'TABLE-31'!L15</f>
        <v>171</v>
      </c>
      <c r="S15" s="47">
        <f>'TABLE-82'!AA15</f>
        <v>0</v>
      </c>
      <c r="T15" s="47">
        <f>S15/R15*100</f>
        <v>0</v>
      </c>
    </row>
    <row r="16" spans="1:20" ht="12.75">
      <c r="A16" s="44">
        <v>11</v>
      </c>
      <c r="B16" s="47" t="s">
        <v>15</v>
      </c>
      <c r="C16" s="47">
        <f>'TABLE-4'!D18</f>
        <v>1280</v>
      </c>
      <c r="D16" s="47">
        <f>'TABLE-80'!F16</f>
        <v>73</v>
      </c>
      <c r="E16" s="47">
        <f t="shared" si="1"/>
        <v>5.703125</v>
      </c>
      <c r="F16" s="47">
        <f>'TABLE-4'!E18</f>
        <v>1358</v>
      </c>
      <c r="G16" s="47">
        <f>'TABLE-80'!J16</f>
        <v>116</v>
      </c>
      <c r="H16" s="47">
        <f t="shared" si="2"/>
        <v>8.541973490427099</v>
      </c>
      <c r="I16" s="47">
        <f>'TABLE-4'!F18</f>
        <v>2493</v>
      </c>
      <c r="J16" s="47">
        <f>'TABLE-80'!N16</f>
        <v>88</v>
      </c>
      <c r="K16" s="47">
        <f t="shared" si="3"/>
        <v>3.529883674288006</v>
      </c>
      <c r="L16" s="47">
        <f t="shared" si="4"/>
        <v>5131</v>
      </c>
      <c r="M16" s="47">
        <f t="shared" si="0"/>
        <v>277</v>
      </c>
      <c r="N16" s="47">
        <f t="shared" si="5"/>
        <v>5.398557786006626</v>
      </c>
      <c r="O16" s="47">
        <f>'TABLE-17'!J18+'TABLE-18'!J18</f>
        <v>1314</v>
      </c>
      <c r="P16" s="47">
        <f>'TABLE-82'!W16</f>
        <v>25</v>
      </c>
      <c r="Q16" s="47">
        <f aca="true" t="shared" si="8" ref="Q16:Q46">P16/O16*100</f>
        <v>1.9025875190258752</v>
      </c>
      <c r="R16" s="47">
        <f>'TABLE-31'!L16</f>
        <v>385</v>
      </c>
      <c r="S16" s="47">
        <f>'TABLE-82'!AA16</f>
        <v>36</v>
      </c>
      <c r="T16" s="47">
        <f aca="true" t="shared" si="9" ref="T16:T35">S16/R16*100</f>
        <v>9.35064935064935</v>
      </c>
    </row>
    <row r="17" spans="1:20" ht="12.75">
      <c r="A17" s="44">
        <v>12</v>
      </c>
      <c r="B17" s="47" t="s">
        <v>16</v>
      </c>
      <c r="C17" s="47">
        <f>'TABLE-4'!D19</f>
        <v>561</v>
      </c>
      <c r="D17" s="47">
        <f>'TABLE-80'!F17</f>
        <v>66</v>
      </c>
      <c r="E17" s="47">
        <f t="shared" si="1"/>
        <v>11.76470588235294</v>
      </c>
      <c r="F17" s="47">
        <f>'TABLE-4'!E19</f>
        <v>2033</v>
      </c>
      <c r="G17" s="47">
        <f>'TABLE-80'!J17</f>
        <v>215</v>
      </c>
      <c r="H17" s="47">
        <f t="shared" si="2"/>
        <v>10.57550418101328</v>
      </c>
      <c r="I17" s="47">
        <f>'TABLE-4'!F19</f>
        <v>3883</v>
      </c>
      <c r="J17" s="47">
        <f>'TABLE-80'!N17</f>
        <v>127</v>
      </c>
      <c r="K17" s="47">
        <f t="shared" si="3"/>
        <v>3.2706670100437805</v>
      </c>
      <c r="L17" s="47">
        <f t="shared" si="4"/>
        <v>6477</v>
      </c>
      <c r="M17" s="47">
        <f t="shared" si="0"/>
        <v>408</v>
      </c>
      <c r="N17" s="47">
        <f t="shared" si="5"/>
        <v>6.299212598425196</v>
      </c>
      <c r="O17" s="47">
        <f>'TABLE-17'!J19+'TABLE-18'!J19</f>
        <v>2167</v>
      </c>
      <c r="P17" s="47">
        <f>'TABLE-82'!W17</f>
        <v>153</v>
      </c>
      <c r="Q17" s="47">
        <f t="shared" si="8"/>
        <v>7.060452238117213</v>
      </c>
      <c r="R17" s="47">
        <f>'TABLE-31'!L17</f>
        <v>423</v>
      </c>
      <c r="S17" s="47">
        <f>'TABLE-82'!AA17</f>
        <v>3</v>
      </c>
      <c r="T17" s="47">
        <f t="shared" si="9"/>
        <v>0.7092198581560284</v>
      </c>
    </row>
    <row r="18" spans="1:20" ht="12.75">
      <c r="A18" s="44">
        <v>13</v>
      </c>
      <c r="B18" s="47" t="s">
        <v>17</v>
      </c>
      <c r="C18" s="47">
        <f>'TABLE-4'!D20</f>
        <v>27193</v>
      </c>
      <c r="D18" s="47">
        <f>'TABLE-80'!F18</f>
        <v>2309</v>
      </c>
      <c r="E18" s="47">
        <f t="shared" si="1"/>
        <v>8.49115581215754</v>
      </c>
      <c r="F18" s="47">
        <f>'TABLE-4'!E20</f>
        <v>18053</v>
      </c>
      <c r="G18" s="47">
        <f>'TABLE-80'!J18</f>
        <v>1719</v>
      </c>
      <c r="H18" s="47">
        <f t="shared" si="2"/>
        <v>9.521963108624606</v>
      </c>
      <c r="I18" s="47">
        <f>'TABLE-4'!F20</f>
        <v>15457</v>
      </c>
      <c r="J18" s="47">
        <f>'TABLE-80'!N18</f>
        <v>1338</v>
      </c>
      <c r="K18" s="47">
        <f t="shared" si="3"/>
        <v>8.656272239114964</v>
      </c>
      <c r="L18" s="47">
        <f t="shared" si="4"/>
        <v>60703</v>
      </c>
      <c r="M18" s="47">
        <f t="shared" si="0"/>
        <v>5366</v>
      </c>
      <c r="N18" s="47">
        <f t="shared" si="5"/>
        <v>8.839760802596247</v>
      </c>
      <c r="O18" s="47">
        <f>'TABLE-17'!J20+'TABLE-18'!J20</f>
        <v>14637</v>
      </c>
      <c r="P18" s="47">
        <f>'TABLE-82'!W18</f>
        <v>478</v>
      </c>
      <c r="Q18" s="47">
        <f t="shared" si="8"/>
        <v>3.2656965225114436</v>
      </c>
      <c r="R18" s="47">
        <f>'TABLE-31'!L18</f>
        <v>4428</v>
      </c>
      <c r="S18" s="47">
        <f>'TABLE-82'!AA18</f>
        <v>841</v>
      </c>
      <c r="T18" s="47">
        <f t="shared" si="9"/>
        <v>18.992773261065942</v>
      </c>
    </row>
    <row r="19" spans="1:20" ht="12.75">
      <c r="A19" s="44">
        <v>14</v>
      </c>
      <c r="B19" s="47" t="s">
        <v>155</v>
      </c>
      <c r="C19" s="47">
        <f>'TABLE-4'!D21</f>
        <v>5243</v>
      </c>
      <c r="D19" s="47">
        <f>'TABLE-80'!F19</f>
        <v>155</v>
      </c>
      <c r="E19" s="47">
        <f t="shared" si="1"/>
        <v>2.9563227160022887</v>
      </c>
      <c r="F19" s="47">
        <f>'TABLE-4'!E21</f>
        <v>15144</v>
      </c>
      <c r="G19" s="47">
        <f>'TABLE-80'!J19</f>
        <v>318</v>
      </c>
      <c r="H19" s="47">
        <f t="shared" si="2"/>
        <v>2.0998415213946116</v>
      </c>
      <c r="I19" s="47">
        <f>'TABLE-4'!F21</f>
        <v>3241</v>
      </c>
      <c r="J19" s="47">
        <f>'TABLE-80'!N19</f>
        <v>40</v>
      </c>
      <c r="K19" s="47">
        <f t="shared" si="3"/>
        <v>1.234186979327368</v>
      </c>
      <c r="L19" s="47">
        <f t="shared" si="4"/>
        <v>23628</v>
      </c>
      <c r="M19" s="47">
        <f t="shared" si="0"/>
        <v>513</v>
      </c>
      <c r="N19" s="47">
        <f t="shared" si="5"/>
        <v>2.1711528694768916</v>
      </c>
      <c r="O19" s="47">
        <f>'TABLE-17'!J21+'TABLE-18'!J21</f>
        <v>2787</v>
      </c>
      <c r="P19" s="47">
        <f>'TABLE-82'!W19</f>
        <v>40</v>
      </c>
      <c r="Q19" s="47">
        <f t="shared" si="8"/>
        <v>1.4352350197344816</v>
      </c>
      <c r="R19" s="47">
        <f>'TABLE-31'!L19</f>
        <v>486</v>
      </c>
      <c r="S19" s="47">
        <f>'TABLE-82'!AA19</f>
        <v>0</v>
      </c>
      <c r="T19" s="47">
        <f t="shared" si="9"/>
        <v>0</v>
      </c>
    </row>
    <row r="20" spans="1:20" ht="12.75">
      <c r="A20" s="44">
        <v>15</v>
      </c>
      <c r="B20" s="47" t="s">
        <v>72</v>
      </c>
      <c r="C20" s="47">
        <f>'TABLE-4'!D22</f>
        <v>161561</v>
      </c>
      <c r="D20" s="47">
        <f>'TABLE-80'!F20</f>
        <v>10052</v>
      </c>
      <c r="E20" s="47">
        <f t="shared" si="1"/>
        <v>6.221798577627026</v>
      </c>
      <c r="F20" s="47">
        <f>'TABLE-4'!E22</f>
        <v>67883</v>
      </c>
      <c r="G20" s="47">
        <f>'TABLE-80'!J20</f>
        <v>6667</v>
      </c>
      <c r="H20" s="47">
        <f t="shared" si="2"/>
        <v>9.821310195483406</v>
      </c>
      <c r="I20" s="47">
        <f>'TABLE-4'!F22</f>
        <v>52976</v>
      </c>
      <c r="J20" s="47">
        <f>'TABLE-80'!N20</f>
        <v>3538</v>
      </c>
      <c r="K20" s="47">
        <f t="shared" si="3"/>
        <v>6.678495922681969</v>
      </c>
      <c r="L20" s="47">
        <f t="shared" si="4"/>
        <v>282420</v>
      </c>
      <c r="M20" s="47">
        <f t="shared" si="0"/>
        <v>20257</v>
      </c>
      <c r="N20" s="47">
        <f t="shared" si="5"/>
        <v>7.1726506621344095</v>
      </c>
      <c r="O20" s="47">
        <f>'TABLE-17'!J22+'TABLE-18'!J22</f>
        <v>46014</v>
      </c>
      <c r="P20" s="47">
        <f>'TABLE-82'!W20</f>
        <v>1615</v>
      </c>
      <c r="Q20" s="47">
        <f t="shared" si="8"/>
        <v>3.509801364802017</v>
      </c>
      <c r="R20" s="47">
        <f>'TABLE-31'!L20</f>
        <v>9427</v>
      </c>
      <c r="S20" s="47">
        <f>'TABLE-82'!AA20</f>
        <v>182</v>
      </c>
      <c r="T20" s="47">
        <f t="shared" si="9"/>
        <v>1.930624801103214</v>
      </c>
    </row>
    <row r="21" spans="1:20" ht="12.75">
      <c r="A21" s="44">
        <v>16</v>
      </c>
      <c r="B21" s="47" t="s">
        <v>99</v>
      </c>
      <c r="C21" s="47">
        <f>'TABLE-4'!D23</f>
        <v>5087</v>
      </c>
      <c r="D21" s="47">
        <f>'TABLE-80'!F21</f>
        <v>448</v>
      </c>
      <c r="E21" s="47">
        <f t="shared" si="1"/>
        <v>8.806762335364656</v>
      </c>
      <c r="F21" s="47">
        <f>'TABLE-4'!E23</f>
        <v>11630</v>
      </c>
      <c r="G21" s="47">
        <f>'TABLE-80'!J21</f>
        <v>2012</v>
      </c>
      <c r="H21" s="47">
        <f t="shared" si="2"/>
        <v>17.300085984522788</v>
      </c>
      <c r="I21" s="47">
        <f>'TABLE-4'!F23</f>
        <v>8540</v>
      </c>
      <c r="J21" s="47">
        <f>'TABLE-80'!N21</f>
        <v>991</v>
      </c>
      <c r="K21" s="47">
        <f t="shared" si="3"/>
        <v>11.604215456674472</v>
      </c>
      <c r="L21" s="47">
        <f t="shared" si="4"/>
        <v>25257</v>
      </c>
      <c r="M21" s="47">
        <f t="shared" si="0"/>
        <v>3451</v>
      </c>
      <c r="N21" s="47">
        <f t="shared" si="5"/>
        <v>13.663538820920934</v>
      </c>
      <c r="O21" s="47">
        <f>'TABLE-17'!J23+'TABLE-18'!J23</f>
        <v>7484</v>
      </c>
      <c r="P21" s="47">
        <f>'TABLE-82'!W21</f>
        <v>953</v>
      </c>
      <c r="Q21" s="47">
        <f t="shared" si="8"/>
        <v>12.733832175307322</v>
      </c>
      <c r="R21" s="47">
        <f>'TABLE-31'!L21</f>
        <v>963</v>
      </c>
      <c r="S21" s="47">
        <f>'TABLE-82'!AA21</f>
        <v>38</v>
      </c>
      <c r="T21" s="47">
        <f t="shared" si="9"/>
        <v>3.9460020768431985</v>
      </c>
    </row>
    <row r="22" spans="1:20" ht="12.75">
      <c r="A22" s="44">
        <v>17</v>
      </c>
      <c r="B22" s="47" t="s">
        <v>20</v>
      </c>
      <c r="C22" s="47">
        <f>'TABLE-4'!D24</f>
        <v>98252</v>
      </c>
      <c r="D22" s="47">
        <f>'TABLE-80'!F22</f>
        <v>5219</v>
      </c>
      <c r="E22" s="47">
        <f t="shared" si="1"/>
        <v>5.311851158246142</v>
      </c>
      <c r="F22" s="47">
        <f>'TABLE-4'!E24</f>
        <v>31851</v>
      </c>
      <c r="G22" s="47">
        <f>'TABLE-80'!J22</f>
        <v>1220</v>
      </c>
      <c r="H22" s="47">
        <f t="shared" si="2"/>
        <v>3.8303349973313243</v>
      </c>
      <c r="I22" s="47">
        <f>'TABLE-4'!F24</f>
        <v>58806</v>
      </c>
      <c r="J22" s="47">
        <f>'TABLE-80'!N22</f>
        <v>1579</v>
      </c>
      <c r="K22" s="47">
        <f t="shared" si="3"/>
        <v>2.685100159847635</v>
      </c>
      <c r="L22" s="47">
        <f t="shared" si="4"/>
        <v>188909</v>
      </c>
      <c r="M22" s="47">
        <f t="shared" si="0"/>
        <v>8018</v>
      </c>
      <c r="N22" s="47">
        <f t="shared" si="5"/>
        <v>4.244371628667771</v>
      </c>
      <c r="O22" s="47">
        <f>'TABLE-17'!J24+'TABLE-18'!J24</f>
        <v>27698</v>
      </c>
      <c r="P22" s="47">
        <f>'TABLE-82'!W22</f>
        <v>378</v>
      </c>
      <c r="Q22" s="47">
        <f t="shared" si="8"/>
        <v>1.3647194743302766</v>
      </c>
      <c r="R22" s="47">
        <f>'TABLE-31'!L22</f>
        <v>2711</v>
      </c>
      <c r="S22" s="47">
        <f>'TABLE-82'!AA22</f>
        <v>0</v>
      </c>
      <c r="T22" s="47">
        <f t="shared" si="9"/>
        <v>0</v>
      </c>
    </row>
    <row r="23" spans="1:20" ht="12.75">
      <c r="A23" s="44">
        <v>18</v>
      </c>
      <c r="B23" s="47" t="s">
        <v>21</v>
      </c>
      <c r="C23" s="47">
        <f>'TABLE-4'!D25</f>
        <v>99675</v>
      </c>
      <c r="D23" s="47">
        <f>'TABLE-80'!F23</f>
        <v>21079</v>
      </c>
      <c r="E23" s="47">
        <f t="shared" si="1"/>
        <v>21.14773012289942</v>
      </c>
      <c r="F23" s="47">
        <f>'TABLE-4'!E25</f>
        <v>55404</v>
      </c>
      <c r="G23" s="47">
        <f>'TABLE-80'!J23</f>
        <v>6690</v>
      </c>
      <c r="H23" s="47">
        <f t="shared" si="2"/>
        <v>12.074940437513536</v>
      </c>
      <c r="I23" s="47">
        <f>'TABLE-4'!F25</f>
        <v>32497</v>
      </c>
      <c r="J23" s="47">
        <f>'TABLE-80'!N23</f>
        <v>2917</v>
      </c>
      <c r="K23" s="47">
        <f t="shared" si="3"/>
        <v>8.976213188909746</v>
      </c>
      <c r="L23" s="47">
        <f t="shared" si="4"/>
        <v>187576</v>
      </c>
      <c r="M23" s="47">
        <f t="shared" si="0"/>
        <v>30686</v>
      </c>
      <c r="N23" s="47">
        <f t="shared" si="5"/>
        <v>16.35923572312023</v>
      </c>
      <c r="O23" s="47">
        <f>'TABLE-17'!J25+'TABLE-18'!J25</f>
        <v>22713</v>
      </c>
      <c r="P23" s="47">
        <f>'TABLE-82'!W23</f>
        <v>574</v>
      </c>
      <c r="Q23" s="47">
        <f t="shared" si="8"/>
        <v>2.527187073482147</v>
      </c>
      <c r="R23" s="47">
        <f>'TABLE-31'!L23</f>
        <v>5961</v>
      </c>
      <c r="S23" s="47">
        <f>'TABLE-82'!AA23</f>
        <v>216</v>
      </c>
      <c r="T23" s="47">
        <f t="shared" si="9"/>
        <v>3.623553095118269</v>
      </c>
    </row>
    <row r="24" spans="1:20" ht="12.75">
      <c r="A24" s="44">
        <v>19</v>
      </c>
      <c r="B24" s="47" t="s">
        <v>19</v>
      </c>
      <c r="C24" s="47">
        <f>'TABLE-4'!D26</f>
        <v>854</v>
      </c>
      <c r="D24" s="47">
        <f>'TABLE-80'!F24</f>
        <v>76</v>
      </c>
      <c r="E24" s="47">
        <f t="shared" si="1"/>
        <v>8.899297423887589</v>
      </c>
      <c r="F24" s="47">
        <f>'TABLE-4'!E26</f>
        <v>371</v>
      </c>
      <c r="G24" s="47">
        <f>'TABLE-80'!J24</f>
        <v>0</v>
      </c>
      <c r="H24" s="47">
        <f t="shared" si="2"/>
        <v>0</v>
      </c>
      <c r="I24" s="47">
        <f>'TABLE-4'!F26</f>
        <v>827</v>
      </c>
      <c r="J24" s="47">
        <f>'TABLE-80'!N24</f>
        <v>21</v>
      </c>
      <c r="K24" s="47">
        <f t="shared" si="3"/>
        <v>2.539298669891173</v>
      </c>
      <c r="L24" s="47">
        <f t="shared" si="4"/>
        <v>2052</v>
      </c>
      <c r="M24" s="47">
        <f t="shared" si="0"/>
        <v>97</v>
      </c>
      <c r="N24" s="47">
        <f t="shared" si="5"/>
        <v>4.7270955165692</v>
      </c>
      <c r="O24" s="47">
        <f>'TABLE-17'!J26+'TABLE-18'!J26</f>
        <v>221</v>
      </c>
      <c r="P24" s="47">
        <f>'TABLE-82'!W24</f>
        <v>9</v>
      </c>
      <c r="Q24" s="47">
        <f t="shared" si="8"/>
        <v>4.072398190045249</v>
      </c>
      <c r="R24" s="47">
        <f>'TABLE-31'!L24</f>
        <v>42</v>
      </c>
      <c r="S24" s="47">
        <f>'TABLE-82'!AA24</f>
        <v>0</v>
      </c>
      <c r="T24" s="47">
        <f t="shared" si="9"/>
        <v>0</v>
      </c>
    </row>
    <row r="25" spans="1:20" ht="12.75">
      <c r="A25" s="44">
        <v>20</v>
      </c>
      <c r="B25" s="47" t="s">
        <v>118</v>
      </c>
      <c r="C25" s="47">
        <f>'TABLE-4'!D27</f>
        <v>1188</v>
      </c>
      <c r="D25" s="47">
        <f>'TABLE-80'!F25</f>
        <v>114</v>
      </c>
      <c r="E25" s="47">
        <f t="shared" si="1"/>
        <v>9.595959595959595</v>
      </c>
      <c r="F25" s="47">
        <f>'TABLE-4'!E27</f>
        <v>5286</v>
      </c>
      <c r="G25" s="47">
        <f>'TABLE-80'!J25</f>
        <v>41</v>
      </c>
      <c r="H25" s="47">
        <f t="shared" si="2"/>
        <v>0.7756337495270527</v>
      </c>
      <c r="I25" s="47">
        <f>'TABLE-4'!F27</f>
        <v>4957</v>
      </c>
      <c r="J25" s="47">
        <f>'TABLE-80'!N25</f>
        <v>224</v>
      </c>
      <c r="K25" s="47">
        <f t="shared" si="3"/>
        <v>4.518862215049426</v>
      </c>
      <c r="L25" s="47">
        <f t="shared" si="4"/>
        <v>11431</v>
      </c>
      <c r="M25" s="47">
        <f t="shared" si="0"/>
        <v>379</v>
      </c>
      <c r="N25" s="47">
        <f t="shared" si="5"/>
        <v>3.3155454465925995</v>
      </c>
      <c r="O25" s="47">
        <f>'TABLE-17'!J27+'TABLE-18'!J27</f>
        <v>2004</v>
      </c>
      <c r="P25" s="47">
        <f>'TABLE-82'!W25</f>
        <v>0</v>
      </c>
      <c r="Q25" s="47">
        <f t="shared" si="8"/>
        <v>0</v>
      </c>
      <c r="R25" s="47">
        <f>'TABLE-31'!L25</f>
        <v>347</v>
      </c>
      <c r="S25" s="47">
        <f>'TABLE-82'!AA25</f>
        <v>0</v>
      </c>
      <c r="T25" s="47">
        <f t="shared" si="9"/>
        <v>0</v>
      </c>
    </row>
    <row r="26" spans="1:20" s="425" customFormat="1" ht="15">
      <c r="A26" s="152"/>
      <c r="B26" s="126" t="s">
        <v>210</v>
      </c>
      <c r="C26" s="126">
        <f>SUM(C6:C25)</f>
        <v>1254512</v>
      </c>
      <c r="D26" s="126">
        <f aca="true" t="shared" si="10" ref="D26:M26">SUM(D6:D25)</f>
        <v>67079</v>
      </c>
      <c r="E26" s="126">
        <f aca="true" t="shared" si="11" ref="E26:E46">D26/C26*100</f>
        <v>5.34701939877817</v>
      </c>
      <c r="F26" s="126">
        <f t="shared" si="10"/>
        <v>573771</v>
      </c>
      <c r="G26" s="126">
        <f t="shared" si="10"/>
        <v>41481</v>
      </c>
      <c r="H26" s="126">
        <f t="shared" si="2"/>
        <v>7.229539310979467</v>
      </c>
      <c r="I26" s="126">
        <f t="shared" si="10"/>
        <v>452408</v>
      </c>
      <c r="J26" s="126">
        <f t="shared" si="10"/>
        <v>30939</v>
      </c>
      <c r="K26" s="126">
        <f aca="true" t="shared" si="12" ref="K26:K46">J26/I26*100</f>
        <v>6.838738483846439</v>
      </c>
      <c r="L26" s="126">
        <f t="shared" si="10"/>
        <v>2280691</v>
      </c>
      <c r="M26" s="126">
        <f t="shared" si="10"/>
        <v>139499</v>
      </c>
      <c r="N26" s="126">
        <f t="shared" si="5"/>
        <v>6.116523457145225</v>
      </c>
      <c r="O26" s="126">
        <f>SUM(O6:O25)</f>
        <v>314512</v>
      </c>
      <c r="P26" s="126">
        <f>SUM(P6:P25)</f>
        <v>14470</v>
      </c>
      <c r="Q26" s="126">
        <f t="shared" si="8"/>
        <v>4.60077834867986</v>
      </c>
      <c r="R26" s="126">
        <f>SUM(R6:R25)</f>
        <v>66688</v>
      </c>
      <c r="S26" s="126">
        <f>SUM(S6:S25)</f>
        <v>1825</v>
      </c>
      <c r="T26" s="126">
        <f t="shared" si="9"/>
        <v>2.7366242802303264</v>
      </c>
    </row>
    <row r="27" spans="1:20" ht="12.75">
      <c r="A27" s="44">
        <v>21</v>
      </c>
      <c r="B27" s="47" t="s">
        <v>23</v>
      </c>
      <c r="C27" s="47">
        <f>'TABLE-4'!D29</f>
        <v>303</v>
      </c>
      <c r="D27" s="47">
        <f>'TABLE-80'!F27</f>
        <v>0</v>
      </c>
      <c r="E27" s="139">
        <v>0</v>
      </c>
      <c r="F27" s="47">
        <f>'TABLE-4'!E29</f>
        <v>1856</v>
      </c>
      <c r="G27" s="47">
        <f>'TABLE-80'!J27</f>
        <v>123</v>
      </c>
      <c r="H27" s="47">
        <f t="shared" si="2"/>
        <v>6.627155172413793</v>
      </c>
      <c r="I27" s="47">
        <f>'TABLE-4'!F29</f>
        <v>1991</v>
      </c>
      <c r="J27" s="47">
        <f>'TABLE-80'!N27</f>
        <v>367</v>
      </c>
      <c r="K27" s="47">
        <f t="shared" si="12"/>
        <v>18.432948267202413</v>
      </c>
      <c r="L27" s="47">
        <f aca="true" t="shared" si="13" ref="L27:L32">C27+F27+I27</f>
        <v>4150</v>
      </c>
      <c r="M27" s="47">
        <f aca="true" t="shared" si="14" ref="M27:M32">D27+G27+J27</f>
        <v>490</v>
      </c>
      <c r="N27" s="47">
        <f t="shared" si="5"/>
        <v>11.80722891566265</v>
      </c>
      <c r="O27" s="47">
        <f>'TABLE-17'!J29+'TABLE-18'!J29</f>
        <v>202</v>
      </c>
      <c r="P27" s="47">
        <f>'TABLE-82'!W27</f>
        <v>0</v>
      </c>
      <c r="Q27" s="47">
        <f t="shared" si="8"/>
        <v>0</v>
      </c>
      <c r="R27" s="47">
        <f>'TABLE-31'!L27</f>
        <v>82</v>
      </c>
      <c r="S27" s="47">
        <f>'TABLE-82'!AA27</f>
        <v>0</v>
      </c>
      <c r="T27" s="47">
        <f t="shared" si="9"/>
        <v>0</v>
      </c>
    </row>
    <row r="28" spans="1:20" ht="12.75">
      <c r="A28" s="44">
        <v>22</v>
      </c>
      <c r="B28" s="47" t="s">
        <v>245</v>
      </c>
      <c r="C28" s="47">
        <f>'TABLE-4'!D30</f>
        <v>10</v>
      </c>
      <c r="D28" s="47">
        <f>'TABLE-80'!F28</f>
        <v>0</v>
      </c>
      <c r="E28" s="139">
        <v>0</v>
      </c>
      <c r="F28" s="47">
        <f>'TABLE-4'!E30</f>
        <v>4868</v>
      </c>
      <c r="G28" s="47">
        <f>'TABLE-80'!J28</f>
        <v>68</v>
      </c>
      <c r="H28" s="47">
        <f t="shared" si="2"/>
        <v>1.3968775677896468</v>
      </c>
      <c r="I28" s="47">
        <f>'TABLE-4'!F30</f>
        <v>1406</v>
      </c>
      <c r="J28" s="47">
        <f>'TABLE-80'!N28</f>
        <v>1321</v>
      </c>
      <c r="K28" s="47">
        <f t="shared" si="12"/>
        <v>93.95448079658605</v>
      </c>
      <c r="L28" s="47">
        <f t="shared" si="13"/>
        <v>6284</v>
      </c>
      <c r="M28" s="47">
        <f t="shared" si="14"/>
        <v>1389</v>
      </c>
      <c r="N28" s="47">
        <f t="shared" si="5"/>
        <v>22.103755569700827</v>
      </c>
      <c r="O28" s="47">
        <f>'TABLE-17'!J30+'TABLE-18'!J30</f>
        <v>1386</v>
      </c>
      <c r="P28" s="47">
        <f>'TABLE-82'!W28</f>
        <v>0</v>
      </c>
      <c r="Q28" s="47">
        <f t="shared" si="8"/>
        <v>0</v>
      </c>
      <c r="R28" s="47">
        <f>'TABLE-31'!L28</f>
        <v>19</v>
      </c>
      <c r="S28" s="47">
        <f>'TABLE-82'!AA28</f>
        <v>0</v>
      </c>
      <c r="T28" s="47">
        <f t="shared" si="9"/>
        <v>0</v>
      </c>
    </row>
    <row r="29" spans="1:20" ht="12.75">
      <c r="A29" s="44">
        <v>23</v>
      </c>
      <c r="B29" s="47" t="s">
        <v>160</v>
      </c>
      <c r="C29" s="47">
        <f>'TABLE-4'!D31</f>
        <v>0</v>
      </c>
      <c r="D29" s="47">
        <f>'TABLE-80'!F29</f>
        <v>0</v>
      </c>
      <c r="E29" s="139">
        <v>0</v>
      </c>
      <c r="F29" s="47">
        <f>'TABLE-4'!E31</f>
        <v>1363</v>
      </c>
      <c r="G29" s="47">
        <f>'TABLE-80'!J29</f>
        <v>76</v>
      </c>
      <c r="H29" s="47">
        <f t="shared" si="2"/>
        <v>5.575935436537051</v>
      </c>
      <c r="I29" s="47">
        <f>'TABLE-4'!F31</f>
        <v>5710</v>
      </c>
      <c r="J29" s="47">
        <f>'TABLE-80'!N29</f>
        <v>215</v>
      </c>
      <c r="K29" s="47">
        <f t="shared" si="12"/>
        <v>3.7653239929947455</v>
      </c>
      <c r="L29" s="47">
        <f t="shared" si="13"/>
        <v>7073</v>
      </c>
      <c r="M29" s="47">
        <f t="shared" si="14"/>
        <v>291</v>
      </c>
      <c r="N29" s="47">
        <f t="shared" si="5"/>
        <v>4.114237240209246</v>
      </c>
      <c r="O29" s="47">
        <f>'TABLE-17'!J31+'TABLE-18'!J31</f>
        <v>4082</v>
      </c>
      <c r="P29" s="47">
        <f>'TABLE-82'!W29</f>
        <v>0</v>
      </c>
      <c r="Q29" s="47">
        <f t="shared" si="8"/>
        <v>0</v>
      </c>
      <c r="R29" s="47">
        <f>'TABLE-31'!L29</f>
        <v>234</v>
      </c>
      <c r="S29" s="47">
        <f>'TABLE-82'!AA29</f>
        <v>0</v>
      </c>
      <c r="T29" s="47">
        <f t="shared" si="9"/>
        <v>0</v>
      </c>
    </row>
    <row r="30" spans="1:20" ht="12.75">
      <c r="A30" s="44">
        <v>24</v>
      </c>
      <c r="B30" s="47" t="s">
        <v>22</v>
      </c>
      <c r="C30" s="47">
        <f>'TABLE-4'!D32</f>
        <v>13</v>
      </c>
      <c r="D30" s="47">
        <f>'TABLE-80'!F30</f>
        <v>0</v>
      </c>
      <c r="E30" s="47">
        <f t="shared" si="11"/>
        <v>0</v>
      </c>
      <c r="F30" s="47">
        <f>'TABLE-4'!E32</f>
        <v>15286</v>
      </c>
      <c r="G30" s="47">
        <f>'TABLE-80'!J30</f>
        <v>6</v>
      </c>
      <c r="H30" s="47">
        <f t="shared" si="2"/>
        <v>0.039251602773779926</v>
      </c>
      <c r="I30" s="47">
        <f>'TABLE-4'!F32</f>
        <v>2696</v>
      </c>
      <c r="J30" s="47">
        <f>'TABLE-80'!N30</f>
        <v>57</v>
      </c>
      <c r="K30" s="47">
        <f t="shared" si="12"/>
        <v>2.1142433234421367</v>
      </c>
      <c r="L30" s="47">
        <f t="shared" si="13"/>
        <v>17995</v>
      </c>
      <c r="M30" s="47">
        <f t="shared" si="14"/>
        <v>63</v>
      </c>
      <c r="N30" s="47">
        <f t="shared" si="5"/>
        <v>0.35009724923589886</v>
      </c>
      <c r="O30" s="47">
        <f>'TABLE-17'!J32+'TABLE-18'!J32</f>
        <v>2543</v>
      </c>
      <c r="P30" s="47">
        <f>'TABLE-82'!W30</f>
        <v>36</v>
      </c>
      <c r="Q30" s="47">
        <f t="shared" si="8"/>
        <v>1.4156508061344868</v>
      </c>
      <c r="R30" s="47">
        <f>'TABLE-31'!L30</f>
        <v>121</v>
      </c>
      <c r="S30" s="47">
        <f>'TABLE-82'!AA30</f>
        <v>0</v>
      </c>
      <c r="T30" s="47">
        <f t="shared" si="9"/>
        <v>0</v>
      </c>
    </row>
    <row r="31" spans="1:20" ht="12.75">
      <c r="A31" s="44">
        <v>25</v>
      </c>
      <c r="B31" s="47" t="s">
        <v>133</v>
      </c>
      <c r="C31" s="47">
        <f>'TABLE-4'!D33</f>
        <v>774</v>
      </c>
      <c r="D31" s="47">
        <f>'TABLE-80'!F31</f>
        <v>188</v>
      </c>
      <c r="E31" s="47">
        <f t="shared" si="11"/>
        <v>24.289405684754524</v>
      </c>
      <c r="F31" s="47">
        <f>'TABLE-4'!E33</f>
        <v>24283</v>
      </c>
      <c r="G31" s="47">
        <f>'TABLE-80'!J31</f>
        <v>514</v>
      </c>
      <c r="H31" s="47">
        <f t="shared" si="2"/>
        <v>2.116707161388626</v>
      </c>
      <c r="I31" s="47">
        <f>'TABLE-4'!F33</f>
        <v>4156</v>
      </c>
      <c r="J31" s="47">
        <f>'TABLE-80'!N31</f>
        <v>170</v>
      </c>
      <c r="K31" s="47">
        <f t="shared" si="12"/>
        <v>4.090471607314726</v>
      </c>
      <c r="L31" s="47">
        <f t="shared" si="13"/>
        <v>29213</v>
      </c>
      <c r="M31" s="47">
        <f t="shared" si="14"/>
        <v>872</v>
      </c>
      <c r="N31" s="47">
        <f t="shared" si="5"/>
        <v>2.984972443775032</v>
      </c>
      <c r="O31" s="47">
        <f>'TABLE-17'!J33+'TABLE-18'!J33</f>
        <v>1598</v>
      </c>
      <c r="P31" s="47">
        <f>'TABLE-82'!W31</f>
        <v>0</v>
      </c>
      <c r="Q31" s="47">
        <f t="shared" si="8"/>
        <v>0</v>
      </c>
      <c r="R31" s="47">
        <f>'TABLE-31'!L31</f>
        <v>579</v>
      </c>
      <c r="S31" s="47">
        <f>'TABLE-82'!AA31</f>
        <v>0</v>
      </c>
      <c r="T31" s="47">
        <f t="shared" si="9"/>
        <v>0</v>
      </c>
    </row>
    <row r="32" spans="1:20" ht="12.75">
      <c r="A32" s="44">
        <v>26</v>
      </c>
      <c r="B32" s="47" t="s">
        <v>18</v>
      </c>
      <c r="C32" s="47">
        <f>'TABLE-4'!D34</f>
        <v>770238</v>
      </c>
      <c r="D32" s="47">
        <f>'TABLE-80'!F32</f>
        <v>34856</v>
      </c>
      <c r="E32" s="47">
        <f t="shared" si="11"/>
        <v>4.525354500816631</v>
      </c>
      <c r="F32" s="47">
        <f>'TABLE-4'!E34</f>
        <v>334570</v>
      </c>
      <c r="G32" s="47">
        <f>'TABLE-80'!J32</f>
        <v>19104</v>
      </c>
      <c r="H32" s="47">
        <f t="shared" si="2"/>
        <v>5.7100158412290405</v>
      </c>
      <c r="I32" s="47">
        <f>'TABLE-4'!F34</f>
        <v>359201</v>
      </c>
      <c r="J32" s="47">
        <f>'TABLE-80'!N32</f>
        <v>13173</v>
      </c>
      <c r="K32" s="47">
        <f t="shared" si="12"/>
        <v>3.667306048702537</v>
      </c>
      <c r="L32" s="47">
        <f t="shared" si="13"/>
        <v>1464009</v>
      </c>
      <c r="M32" s="47">
        <f t="shared" si="14"/>
        <v>67133</v>
      </c>
      <c r="N32" s="47">
        <f t="shared" si="5"/>
        <v>4.585559241780617</v>
      </c>
      <c r="O32" s="47">
        <f>'TABLE-17'!J34+'TABLE-18'!J34</f>
        <v>378790</v>
      </c>
      <c r="P32" s="47">
        <f>'TABLE-82'!W32</f>
        <v>7865</v>
      </c>
      <c r="Q32" s="47">
        <f t="shared" si="8"/>
        <v>2.0763483724491145</v>
      </c>
      <c r="R32" s="47">
        <f>'TABLE-31'!L32</f>
        <v>65112</v>
      </c>
      <c r="S32" s="47">
        <f>'TABLE-82'!AA32</f>
        <v>2242</v>
      </c>
      <c r="T32" s="47">
        <f t="shared" si="9"/>
        <v>3.4432977024204448</v>
      </c>
    </row>
    <row r="33" spans="1:20" s="178" customFormat="1" ht="14.25">
      <c r="A33" s="151"/>
      <c r="B33" s="126" t="s">
        <v>212</v>
      </c>
      <c r="C33" s="126">
        <f>SUM(C27:C32)</f>
        <v>771338</v>
      </c>
      <c r="D33" s="126">
        <f>SUM(D27:D32)</f>
        <v>35044</v>
      </c>
      <c r="E33" s="285">
        <f t="shared" si="11"/>
        <v>4.543274154780395</v>
      </c>
      <c r="F33" s="126">
        <f>SUM(F27:F32)</f>
        <v>382226</v>
      </c>
      <c r="G33" s="126">
        <f>SUM(G27:G32)</f>
        <v>19891</v>
      </c>
      <c r="H33" s="285">
        <f t="shared" si="2"/>
        <v>5.20398926289682</v>
      </c>
      <c r="I33" s="126">
        <f>SUM(I27:I32)</f>
        <v>375160</v>
      </c>
      <c r="J33" s="126">
        <f>SUM(J27:J32)</f>
        <v>15303</v>
      </c>
      <c r="K33" s="285">
        <f t="shared" si="12"/>
        <v>4.079059601236805</v>
      </c>
      <c r="L33" s="126">
        <f>SUM(L27:L32)</f>
        <v>1528724</v>
      </c>
      <c r="M33" s="126">
        <f>SUM(M27:M32)</f>
        <v>70238</v>
      </c>
      <c r="N33" s="285">
        <f t="shared" si="5"/>
        <v>4.5945507495139735</v>
      </c>
      <c r="O33" s="126">
        <f>SUM(O27:O32)</f>
        <v>388601</v>
      </c>
      <c r="P33" s="126">
        <f>SUM(P27:P32)</f>
        <v>7901</v>
      </c>
      <c r="Q33" s="285">
        <f t="shared" si="8"/>
        <v>2.0331908564311463</v>
      </c>
      <c r="R33" s="126">
        <f>SUM(R27:R32)</f>
        <v>66147</v>
      </c>
      <c r="S33" s="126">
        <f>SUM(S27:S32)</f>
        <v>2242</v>
      </c>
      <c r="T33" s="285">
        <f t="shared" si="9"/>
        <v>3.389420533055165</v>
      </c>
    </row>
    <row r="34" spans="1:20" ht="12.75">
      <c r="A34" s="44">
        <v>27</v>
      </c>
      <c r="B34" s="47" t="s">
        <v>214</v>
      </c>
      <c r="C34" s="47">
        <f>'TABLE-4'!D36</f>
        <v>68626</v>
      </c>
      <c r="D34" s="47">
        <f>'TABLE-80'!F34</f>
        <v>538</v>
      </c>
      <c r="E34" s="47">
        <f t="shared" si="11"/>
        <v>0.7839594322851396</v>
      </c>
      <c r="F34" s="47">
        <f>'TABLE-4'!E36</f>
        <v>61078</v>
      </c>
      <c r="G34" s="47">
        <f>'TABLE-80'!J34</f>
        <v>774</v>
      </c>
      <c r="H34" s="47">
        <f t="shared" si="2"/>
        <v>1.2672320639182686</v>
      </c>
      <c r="I34" s="47">
        <f>'TABLE-4'!F36</f>
        <v>1214</v>
      </c>
      <c r="J34" s="47">
        <f>'TABLE-80'!N34</f>
        <v>0</v>
      </c>
      <c r="K34" s="47">
        <f t="shared" si="12"/>
        <v>0</v>
      </c>
      <c r="L34" s="47">
        <f aca="true" t="shared" si="15" ref="L34:L44">C34+F34+I34</f>
        <v>130918</v>
      </c>
      <c r="M34" s="47">
        <f aca="true" t="shared" si="16" ref="M34:M44">D34+G34+J34</f>
        <v>1312</v>
      </c>
      <c r="N34" s="47">
        <f t="shared" si="5"/>
        <v>1.0021540200736339</v>
      </c>
      <c r="O34" s="47">
        <f>'TABLE-17'!J36+'TABLE-18'!J36</f>
        <v>871</v>
      </c>
      <c r="P34" s="47">
        <f>'TABLE-82'!W34</f>
        <v>13</v>
      </c>
      <c r="Q34" s="47">
        <f t="shared" si="8"/>
        <v>1.4925373134328357</v>
      </c>
      <c r="R34" s="47">
        <f>'TABLE-31'!L34</f>
        <v>331</v>
      </c>
      <c r="S34" s="47">
        <f>'TABLE-82'!AA34</f>
        <v>0</v>
      </c>
      <c r="T34" s="47">
        <f t="shared" si="9"/>
        <v>0</v>
      </c>
    </row>
    <row r="35" spans="1:20" ht="12.75">
      <c r="A35" s="44">
        <v>28</v>
      </c>
      <c r="B35" s="47" t="s">
        <v>205</v>
      </c>
      <c r="C35" s="47">
        <f>'TABLE-4'!D37</f>
        <v>38181</v>
      </c>
      <c r="D35" s="47">
        <f>'TABLE-80'!F35</f>
        <v>0</v>
      </c>
      <c r="E35" s="47">
        <f t="shared" si="11"/>
        <v>0</v>
      </c>
      <c r="F35" s="47">
        <f>'TABLE-4'!E37</f>
        <v>13458</v>
      </c>
      <c r="G35" s="47">
        <f>'TABLE-80'!J35</f>
        <v>0</v>
      </c>
      <c r="H35" s="47">
        <f t="shared" si="2"/>
        <v>0</v>
      </c>
      <c r="I35" s="47">
        <f>'TABLE-4'!F37</f>
        <v>56133</v>
      </c>
      <c r="J35" s="47">
        <f>'TABLE-80'!N35</f>
        <v>0</v>
      </c>
      <c r="K35" s="47">
        <f t="shared" si="12"/>
        <v>0</v>
      </c>
      <c r="L35" s="47">
        <f t="shared" si="15"/>
        <v>107772</v>
      </c>
      <c r="M35" s="47">
        <f t="shared" si="16"/>
        <v>0</v>
      </c>
      <c r="N35" s="47">
        <f t="shared" si="5"/>
        <v>0</v>
      </c>
      <c r="O35" s="47">
        <f>'TABLE-17'!J37+'TABLE-18'!J37</f>
        <v>87053</v>
      </c>
      <c r="P35" s="47">
        <f>'TABLE-82'!W35</f>
        <v>0</v>
      </c>
      <c r="Q35" s="47">
        <f t="shared" si="8"/>
        <v>0</v>
      </c>
      <c r="R35" s="47">
        <f>'TABLE-31'!L35</f>
        <v>20</v>
      </c>
      <c r="S35" s="47">
        <f>'TABLE-82'!AA35</f>
        <v>0</v>
      </c>
      <c r="T35" s="47">
        <f t="shared" si="9"/>
        <v>0</v>
      </c>
    </row>
    <row r="36" spans="1:20" ht="12.75">
      <c r="A36" s="44">
        <v>29</v>
      </c>
      <c r="B36" s="47" t="s">
        <v>206</v>
      </c>
      <c r="C36" s="47">
        <f>'TABLE-4'!D38</f>
        <v>7223</v>
      </c>
      <c r="D36" s="47">
        <f>'TABLE-80'!F36</f>
        <v>88</v>
      </c>
      <c r="E36" s="47">
        <f t="shared" si="11"/>
        <v>1.2183303336563756</v>
      </c>
      <c r="F36" s="47">
        <f>'TABLE-4'!E38</f>
        <v>23486</v>
      </c>
      <c r="G36" s="47">
        <f>'TABLE-80'!J36</f>
        <v>220</v>
      </c>
      <c r="H36" s="47">
        <v>0</v>
      </c>
      <c r="I36" s="47">
        <f>'TABLE-4'!F38</f>
        <v>407</v>
      </c>
      <c r="J36" s="47">
        <f>'TABLE-80'!N36</f>
        <v>2</v>
      </c>
      <c r="K36" s="47">
        <f t="shared" si="12"/>
        <v>0.4914004914004914</v>
      </c>
      <c r="L36" s="47">
        <f t="shared" si="15"/>
        <v>31116</v>
      </c>
      <c r="M36" s="47">
        <f t="shared" si="16"/>
        <v>310</v>
      </c>
      <c r="N36" s="47">
        <f t="shared" si="5"/>
        <v>0.9962720143977375</v>
      </c>
      <c r="O36" s="47">
        <f>'TABLE-17'!J38+'TABLE-18'!J38</f>
        <v>0</v>
      </c>
      <c r="P36" s="47">
        <f>'TABLE-82'!W36</f>
        <v>0</v>
      </c>
      <c r="Q36" s="47">
        <v>0</v>
      </c>
      <c r="R36" s="47">
        <f>'TABLE-31'!L36</f>
        <v>0</v>
      </c>
      <c r="S36" s="47">
        <f>'TABLE-82'!AA36</f>
        <v>0</v>
      </c>
      <c r="T36" s="47">
        <v>0</v>
      </c>
    </row>
    <row r="37" spans="1:20" ht="12.75">
      <c r="A37" s="44">
        <v>30</v>
      </c>
      <c r="B37" s="47" t="s">
        <v>207</v>
      </c>
      <c r="C37" s="47">
        <f>'TABLE-4'!D39</f>
        <v>573</v>
      </c>
      <c r="D37" s="47">
        <f>'TABLE-80'!F37</f>
        <v>13</v>
      </c>
      <c r="E37" s="47">
        <f t="shared" si="11"/>
        <v>2.2687609075043627</v>
      </c>
      <c r="F37" s="47">
        <f>'TABLE-4'!E39</f>
        <v>2154</v>
      </c>
      <c r="G37" s="47">
        <f>'TABLE-80'!J37</f>
        <v>42</v>
      </c>
      <c r="H37" s="47">
        <f t="shared" si="2"/>
        <v>1.9498607242339834</v>
      </c>
      <c r="I37" s="47">
        <f>'TABLE-4'!F39</f>
        <v>2699</v>
      </c>
      <c r="J37" s="47">
        <f>'TABLE-80'!N37</f>
        <v>0</v>
      </c>
      <c r="K37" s="47">
        <f t="shared" si="12"/>
        <v>0</v>
      </c>
      <c r="L37" s="47">
        <f t="shared" si="15"/>
        <v>5426</v>
      </c>
      <c r="M37" s="47">
        <f t="shared" si="16"/>
        <v>55</v>
      </c>
      <c r="N37" s="47">
        <f t="shared" si="5"/>
        <v>1.0136380390711388</v>
      </c>
      <c r="O37" s="47">
        <f>'TABLE-17'!J39+'TABLE-18'!J39</f>
        <v>0</v>
      </c>
      <c r="P37" s="47">
        <f>'TABLE-82'!W37</f>
        <v>0</v>
      </c>
      <c r="Q37" s="47">
        <v>0</v>
      </c>
      <c r="R37" s="47">
        <f>'TABLE-31'!L37</f>
        <v>0</v>
      </c>
      <c r="S37" s="47">
        <f>'TABLE-82'!AA37</f>
        <v>0</v>
      </c>
      <c r="T37" s="47">
        <v>0</v>
      </c>
    </row>
    <row r="38" spans="1:20" ht="12.75">
      <c r="A38" s="88">
        <v>31</v>
      </c>
      <c r="B38" s="89" t="s">
        <v>328</v>
      </c>
      <c r="C38" s="47">
        <f>'TABLE-4'!D40</f>
        <v>14</v>
      </c>
      <c r="D38" s="47">
        <f>'TABLE-80'!F39</f>
        <v>0</v>
      </c>
      <c r="E38" s="47">
        <f t="shared" si="11"/>
        <v>0</v>
      </c>
      <c r="F38" s="47">
        <f>'TABLE-4'!E40</f>
        <v>287</v>
      </c>
      <c r="G38" s="47">
        <f>'TABLE-80'!J39</f>
        <v>0</v>
      </c>
      <c r="H38" s="47">
        <f t="shared" si="2"/>
        <v>0</v>
      </c>
      <c r="I38" s="47">
        <f>'TABLE-4'!F40</f>
        <v>1487</v>
      </c>
      <c r="J38" s="47">
        <f>'TABLE-80'!N39</f>
        <v>0</v>
      </c>
      <c r="K38" s="47">
        <f t="shared" si="12"/>
        <v>0</v>
      </c>
      <c r="L38" s="47">
        <f t="shared" si="15"/>
        <v>1788</v>
      </c>
      <c r="M38" s="47">
        <f t="shared" si="16"/>
        <v>0</v>
      </c>
      <c r="N38" s="47">
        <f t="shared" si="5"/>
        <v>0</v>
      </c>
      <c r="O38" s="47">
        <f>'TABLE-17'!J40+'TABLE-18'!J40</f>
        <v>233</v>
      </c>
      <c r="P38" s="47">
        <f>'TABLE-82'!W38</f>
        <v>0</v>
      </c>
      <c r="Q38" s="47">
        <v>0</v>
      </c>
      <c r="R38" s="47">
        <f>'TABLE-31'!L38</f>
        <v>7</v>
      </c>
      <c r="S38" s="47">
        <f>'TABLE-82'!AA38</f>
        <v>0</v>
      </c>
      <c r="T38" s="47">
        <v>0</v>
      </c>
    </row>
    <row r="39" spans="1:20" ht="12.75">
      <c r="A39" s="44">
        <v>32</v>
      </c>
      <c r="B39" s="47" t="s">
        <v>224</v>
      </c>
      <c r="C39" s="47">
        <f>'TABLE-4'!D41</f>
        <v>0</v>
      </c>
      <c r="D39" s="47">
        <f>'TABLE-80'!F39</f>
        <v>0</v>
      </c>
      <c r="E39" s="47">
        <v>0</v>
      </c>
      <c r="F39" s="47">
        <f>'TABLE-4'!E41</f>
        <v>0</v>
      </c>
      <c r="G39" s="47">
        <f>'TABLE-80'!J39</f>
        <v>0</v>
      </c>
      <c r="H39" s="47">
        <v>0</v>
      </c>
      <c r="I39" s="47">
        <f>'TABLE-4'!F41</f>
        <v>355</v>
      </c>
      <c r="J39" s="47">
        <f>'TABLE-80'!N39</f>
        <v>0</v>
      </c>
      <c r="K39" s="47">
        <f t="shared" si="12"/>
        <v>0</v>
      </c>
      <c r="L39" s="47">
        <f t="shared" si="15"/>
        <v>355</v>
      </c>
      <c r="M39" s="47">
        <f t="shared" si="16"/>
        <v>0</v>
      </c>
      <c r="N39" s="47">
        <f t="shared" si="5"/>
        <v>0</v>
      </c>
      <c r="O39" s="47">
        <f>'TABLE-17'!J41+'TABLE-18'!J41</f>
        <v>0</v>
      </c>
      <c r="P39" s="47">
        <f>'TABLE-82'!W39</f>
        <v>0</v>
      </c>
      <c r="Q39" s="47">
        <v>0</v>
      </c>
      <c r="R39" s="47">
        <f>'TABLE-31'!L39</f>
        <v>9</v>
      </c>
      <c r="S39" s="47">
        <f>'TABLE-82'!AA39</f>
        <v>0</v>
      </c>
      <c r="T39" s="47">
        <v>0</v>
      </c>
    </row>
    <row r="40" spans="1:20" ht="12.75">
      <c r="A40" s="44">
        <v>33</v>
      </c>
      <c r="B40" s="47" t="s">
        <v>236</v>
      </c>
      <c r="C40" s="47">
        <f>'TABLE-4'!D42</f>
        <v>900</v>
      </c>
      <c r="D40" s="47">
        <f>'TABLE-80'!F40</f>
        <v>0</v>
      </c>
      <c r="E40" s="47">
        <f t="shared" si="11"/>
        <v>0</v>
      </c>
      <c r="F40" s="47">
        <f>'TABLE-4'!E42</f>
        <v>1945</v>
      </c>
      <c r="G40" s="47">
        <f>'TABLE-80'!J40</f>
        <v>0</v>
      </c>
      <c r="H40" s="47">
        <f t="shared" si="2"/>
        <v>0</v>
      </c>
      <c r="I40" s="47">
        <f>'TABLE-4'!F42</f>
        <v>751</v>
      </c>
      <c r="J40" s="47">
        <f>'TABLE-80'!N40</f>
        <v>0</v>
      </c>
      <c r="K40" s="47">
        <f t="shared" si="12"/>
        <v>0</v>
      </c>
      <c r="L40" s="47">
        <f t="shared" si="15"/>
        <v>3596</v>
      </c>
      <c r="M40" s="47">
        <f t="shared" si="16"/>
        <v>0</v>
      </c>
      <c r="N40" s="47">
        <f t="shared" si="5"/>
        <v>0</v>
      </c>
      <c r="O40" s="47">
        <f>'TABLE-17'!J42+'TABLE-18'!J42</f>
        <v>789</v>
      </c>
      <c r="P40" s="47">
        <f>'TABLE-82'!W40</f>
        <v>1</v>
      </c>
      <c r="Q40" s="47">
        <f t="shared" si="8"/>
        <v>0.12674271229404308</v>
      </c>
      <c r="R40" s="47">
        <f>'TABLE-31'!L40</f>
        <v>29</v>
      </c>
      <c r="S40" s="47">
        <f>'TABLE-82'!AA40</f>
        <v>0</v>
      </c>
      <c r="T40" s="47">
        <f>S40/R40*100</f>
        <v>0</v>
      </c>
    </row>
    <row r="41" spans="1:20" ht="12.75">
      <c r="A41" s="44">
        <v>34</v>
      </c>
      <c r="B41" s="47" t="s">
        <v>24</v>
      </c>
      <c r="C41" s="47">
        <f>'TABLE-4'!D43</f>
        <v>109</v>
      </c>
      <c r="D41" s="47">
        <f>'TABLE-80'!F41</f>
        <v>83</v>
      </c>
      <c r="E41" s="47">
        <f t="shared" si="11"/>
        <v>76.14678899082568</v>
      </c>
      <c r="F41" s="47">
        <f>'TABLE-4'!E43</f>
        <v>790</v>
      </c>
      <c r="G41" s="47">
        <f>'TABLE-80'!J41</f>
        <v>114</v>
      </c>
      <c r="H41" s="47">
        <f t="shared" si="2"/>
        <v>14.430379746835442</v>
      </c>
      <c r="I41" s="47">
        <f>'TABLE-4'!F43</f>
        <v>943</v>
      </c>
      <c r="J41" s="47">
        <f>'TABLE-80'!N41</f>
        <v>106</v>
      </c>
      <c r="K41" s="47">
        <f t="shared" si="12"/>
        <v>11.240721102863201</v>
      </c>
      <c r="L41" s="47">
        <f t="shared" si="15"/>
        <v>1842</v>
      </c>
      <c r="M41" s="47">
        <f t="shared" si="16"/>
        <v>303</v>
      </c>
      <c r="N41" s="47">
        <f t="shared" si="5"/>
        <v>16.449511400651463</v>
      </c>
      <c r="O41" s="47">
        <f>'TABLE-17'!J43+'TABLE-18'!J43</f>
        <v>256</v>
      </c>
      <c r="P41" s="47">
        <f>'TABLE-82'!W41</f>
        <v>30</v>
      </c>
      <c r="Q41" s="47">
        <v>0</v>
      </c>
      <c r="R41" s="47">
        <f>'TABLE-31'!L41</f>
        <v>40</v>
      </c>
      <c r="S41" s="47">
        <f>'TABLE-82'!AA41</f>
        <v>0</v>
      </c>
      <c r="T41" s="47">
        <v>0</v>
      </c>
    </row>
    <row r="42" spans="1:20" ht="12.75">
      <c r="A42" s="44">
        <v>35</v>
      </c>
      <c r="B42" s="47" t="s">
        <v>209</v>
      </c>
      <c r="C42" s="47">
        <f>'TABLE-4'!D44</f>
        <v>1008</v>
      </c>
      <c r="D42" s="47">
        <f>'TABLE-80'!F42</f>
        <v>0</v>
      </c>
      <c r="E42" s="47">
        <f t="shared" si="11"/>
        <v>0</v>
      </c>
      <c r="F42" s="47">
        <f>'TABLE-4'!E44</f>
        <v>87</v>
      </c>
      <c r="G42" s="47">
        <f>'TABLE-80'!J42</f>
        <v>0</v>
      </c>
      <c r="H42" s="47">
        <v>0</v>
      </c>
      <c r="I42" s="47">
        <f>'TABLE-4'!F44</f>
        <v>13</v>
      </c>
      <c r="J42" s="47">
        <f>'TABLE-80'!N42</f>
        <v>0</v>
      </c>
      <c r="K42" s="47">
        <f t="shared" si="12"/>
        <v>0</v>
      </c>
      <c r="L42" s="47">
        <f t="shared" si="15"/>
        <v>1108</v>
      </c>
      <c r="M42" s="47">
        <f>D42+G42+J42</f>
        <v>0</v>
      </c>
      <c r="N42" s="47">
        <f t="shared" si="5"/>
        <v>0</v>
      </c>
      <c r="O42" s="47">
        <f>'TABLE-17'!J44+'TABLE-18'!J44</f>
        <v>0</v>
      </c>
      <c r="P42" s="47">
        <f>'TABLE-82'!W42</f>
        <v>0</v>
      </c>
      <c r="Q42" s="47">
        <v>0</v>
      </c>
      <c r="R42" s="47">
        <f>'TABLE-31'!L42</f>
        <v>5</v>
      </c>
      <c r="S42" s="47">
        <f>'TABLE-82'!AA42</f>
        <v>0</v>
      </c>
      <c r="T42" s="47">
        <v>0</v>
      </c>
    </row>
    <row r="43" spans="1:20" ht="12.75">
      <c r="A43" s="44">
        <v>36</v>
      </c>
      <c r="B43" s="47" t="s">
        <v>329</v>
      </c>
      <c r="C43" s="47">
        <f>'TABLE-4'!D45</f>
        <v>9</v>
      </c>
      <c r="D43" s="47">
        <f>'TABLE-80'!F43</f>
        <v>0</v>
      </c>
      <c r="E43" s="47">
        <f t="shared" si="11"/>
        <v>0</v>
      </c>
      <c r="F43" s="47">
        <f>'TABLE-4'!E45</f>
        <v>330</v>
      </c>
      <c r="G43" s="47">
        <f>'TABLE-80'!J43</f>
        <v>0</v>
      </c>
      <c r="H43" s="47">
        <f t="shared" si="2"/>
        <v>0</v>
      </c>
      <c r="I43" s="47">
        <f>'TABLE-4'!F45</f>
        <v>118</v>
      </c>
      <c r="J43" s="47">
        <f>'TABLE-80'!N43</f>
        <v>0</v>
      </c>
      <c r="K43" s="47">
        <f t="shared" si="12"/>
        <v>0</v>
      </c>
      <c r="L43" s="47">
        <f t="shared" si="15"/>
        <v>457</v>
      </c>
      <c r="M43" s="47">
        <f>D43+G43+J43</f>
        <v>0</v>
      </c>
      <c r="N43" s="47">
        <f t="shared" si="5"/>
        <v>0</v>
      </c>
      <c r="O43" s="47">
        <f>'TABLE-17'!J45+'TABLE-18'!J45</f>
        <v>11</v>
      </c>
      <c r="P43" s="47">
        <f>'TABLE-82'!W43</f>
        <v>0</v>
      </c>
      <c r="Q43" s="47">
        <f t="shared" si="8"/>
        <v>0</v>
      </c>
      <c r="R43" s="47">
        <f>'TABLE-31'!L43</f>
        <v>1</v>
      </c>
      <c r="S43" s="47">
        <f>'TABLE-82'!AA43</f>
        <v>0</v>
      </c>
      <c r="T43" s="47">
        <f>S43/R43*100</f>
        <v>0</v>
      </c>
    </row>
    <row r="44" spans="1:20" ht="12.75">
      <c r="A44" s="44">
        <v>37</v>
      </c>
      <c r="B44" s="47" t="s">
        <v>330</v>
      </c>
      <c r="C44" s="47">
        <f>'TABLE-4'!D46</f>
        <v>21578</v>
      </c>
      <c r="D44" s="47">
        <f>'TABLE-80'!F44</f>
        <v>973</v>
      </c>
      <c r="E44" s="47">
        <f t="shared" si="11"/>
        <v>4.509222356103439</v>
      </c>
      <c r="F44" s="47">
        <f>'TABLE-4'!E46</f>
        <v>18542</v>
      </c>
      <c r="G44" s="47">
        <f>'TABLE-80'!J44</f>
        <v>1154</v>
      </c>
      <c r="H44" s="47">
        <f t="shared" si="2"/>
        <v>6.2237083378276346</v>
      </c>
      <c r="I44" s="47">
        <f>'TABLE-4'!F46</f>
        <v>15163</v>
      </c>
      <c r="J44" s="47">
        <f>'TABLE-80'!N44</f>
        <v>0</v>
      </c>
      <c r="K44" s="47">
        <f t="shared" si="12"/>
        <v>0</v>
      </c>
      <c r="L44" s="47">
        <f t="shared" si="15"/>
        <v>55283</v>
      </c>
      <c r="M44" s="47">
        <f t="shared" si="16"/>
        <v>2127</v>
      </c>
      <c r="N44" s="47">
        <f t="shared" si="5"/>
        <v>3.847475715862019</v>
      </c>
      <c r="O44" s="47">
        <f>'TABLE-17'!J46+'TABLE-18'!J46</f>
        <v>15145</v>
      </c>
      <c r="P44" s="47">
        <f>'TABLE-82'!W44</f>
        <v>87</v>
      </c>
      <c r="Q44" s="47">
        <f t="shared" si="8"/>
        <v>0.5744470122152525</v>
      </c>
      <c r="R44" s="47">
        <f>'TABLE-31'!L44</f>
        <v>8</v>
      </c>
      <c r="S44" s="47">
        <f>'TABLE-82'!AA44</f>
        <v>4</v>
      </c>
      <c r="T44" s="47">
        <f>S44/R44*100</f>
        <v>50</v>
      </c>
    </row>
    <row r="45" spans="1:20" s="178" customFormat="1" ht="14.25">
      <c r="A45" s="151"/>
      <c r="B45" s="126" t="s">
        <v>211</v>
      </c>
      <c r="C45" s="126">
        <f>SUM(C34:C44)</f>
        <v>138221</v>
      </c>
      <c r="D45" s="126">
        <f>SUM(D34:D44)</f>
        <v>1695</v>
      </c>
      <c r="E45" s="285">
        <f t="shared" si="11"/>
        <v>1.2262970170958103</v>
      </c>
      <c r="F45" s="126">
        <f>SUM(F34:F44)</f>
        <v>122157</v>
      </c>
      <c r="G45" s="126">
        <f>SUM(G34:G44)</f>
        <v>2304</v>
      </c>
      <c r="H45" s="285">
        <f t="shared" si="2"/>
        <v>1.886097399248508</v>
      </c>
      <c r="I45" s="126">
        <f>SUM(I34:I44)</f>
        <v>79283</v>
      </c>
      <c r="J45" s="126">
        <f>SUM(J34:J44)</f>
        <v>108</v>
      </c>
      <c r="K45" s="285">
        <f t="shared" si="12"/>
        <v>0.1362208796337172</v>
      </c>
      <c r="L45" s="126">
        <f>SUM(L34:L44)</f>
        <v>339661</v>
      </c>
      <c r="M45" s="126">
        <f>SUM(M34:M44)</f>
        <v>4107</v>
      </c>
      <c r="N45" s="285">
        <f t="shared" si="5"/>
        <v>1.2091467669234914</v>
      </c>
      <c r="O45" s="126">
        <f>SUM(O34:O44)</f>
        <v>104358</v>
      </c>
      <c r="P45" s="126">
        <f>SUM(P34:P44)</f>
        <v>131</v>
      </c>
      <c r="Q45" s="285">
        <f t="shared" si="8"/>
        <v>0.12552942754748078</v>
      </c>
      <c r="R45" s="126">
        <f>SUM(R34:R44)</f>
        <v>450</v>
      </c>
      <c r="S45" s="126">
        <f>SUM(S34:S44)</f>
        <v>4</v>
      </c>
      <c r="T45" s="285">
        <f>S45/R45*100</f>
        <v>0.8888888888888888</v>
      </c>
    </row>
    <row r="46" spans="1:20" s="178" customFormat="1" ht="14.25">
      <c r="A46" s="151"/>
      <c r="B46" s="152" t="s">
        <v>117</v>
      </c>
      <c r="C46" s="126">
        <f>C26+C33+C45</f>
        <v>2164071</v>
      </c>
      <c r="D46" s="126">
        <f>D26+D33+D45</f>
        <v>103818</v>
      </c>
      <c r="E46" s="285">
        <f t="shared" si="11"/>
        <v>4.797347221971923</v>
      </c>
      <c r="F46" s="126">
        <f>F26+F33+F45</f>
        <v>1078154</v>
      </c>
      <c r="G46" s="126">
        <f>G26+G33+G45</f>
        <v>63676</v>
      </c>
      <c r="H46" s="285">
        <f t="shared" si="2"/>
        <v>5.906020846743601</v>
      </c>
      <c r="I46" s="126">
        <f>I26+I33+I45</f>
        <v>906851</v>
      </c>
      <c r="J46" s="126">
        <f>J26+J33+J45</f>
        <v>46350</v>
      </c>
      <c r="K46" s="285">
        <f t="shared" si="12"/>
        <v>5.111093222591142</v>
      </c>
      <c r="L46" s="126">
        <f>L26+L33+L45</f>
        <v>4149076</v>
      </c>
      <c r="M46" s="126">
        <f>M26+M33+M45</f>
        <v>213844</v>
      </c>
      <c r="N46" s="285">
        <f t="shared" si="5"/>
        <v>5.1540150144273085</v>
      </c>
      <c r="O46" s="126">
        <f>O26+O33+O45</f>
        <v>807471</v>
      </c>
      <c r="P46" s="126">
        <f>P26+P33+P45</f>
        <v>22502</v>
      </c>
      <c r="Q46" s="285">
        <f t="shared" si="8"/>
        <v>2.786725467540011</v>
      </c>
      <c r="R46" s="126">
        <f>R26+R33+R45</f>
        <v>133285</v>
      </c>
      <c r="S46" s="126">
        <f>S26+S33+S45</f>
        <v>4071</v>
      </c>
      <c r="T46" s="285">
        <f>S46/R46*100</f>
        <v>3.0543572044866263</v>
      </c>
    </row>
    <row r="47" spans="1:13" ht="19.5" customHeight="1">
      <c r="A47" s="81"/>
      <c r="B47" s="81"/>
      <c r="C47" s="55"/>
      <c r="D47" s="55" t="s">
        <v>31</v>
      </c>
      <c r="E47" s="55"/>
      <c r="F47" s="55"/>
      <c r="G47" s="55"/>
      <c r="H47" s="55"/>
      <c r="I47" s="55"/>
      <c r="J47" s="55"/>
      <c r="K47" s="55"/>
      <c r="L47" s="55"/>
      <c r="M47" s="55"/>
    </row>
    <row r="48" spans="1:13" ht="19.5" customHeight="1">
      <c r="A48" s="81"/>
      <c r="B48" s="81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</row>
    <row r="49" spans="1:13" ht="15" customHeight="1">
      <c r="A49" s="81"/>
      <c r="B49" s="81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</row>
    <row r="50" spans="1:20" ht="15.75" customHeight="1">
      <c r="A50" s="150" t="s">
        <v>4</v>
      </c>
      <c r="B50" s="424" t="s">
        <v>5</v>
      </c>
      <c r="C50" s="504" t="s">
        <v>114</v>
      </c>
      <c r="D50" s="505"/>
      <c r="E50" s="311"/>
      <c r="F50" s="504" t="s">
        <v>335</v>
      </c>
      <c r="G50" s="505"/>
      <c r="H50" s="311"/>
      <c r="I50" s="504" t="s">
        <v>57</v>
      </c>
      <c r="J50" s="505"/>
      <c r="K50" s="311"/>
      <c r="L50" s="504" t="s">
        <v>235</v>
      </c>
      <c r="M50" s="505"/>
      <c r="N50" s="416"/>
      <c r="O50" s="505" t="s">
        <v>365</v>
      </c>
      <c r="P50" s="505"/>
      <c r="Q50" s="311"/>
      <c r="R50" s="504" t="s">
        <v>366</v>
      </c>
      <c r="S50" s="505"/>
      <c r="T50" s="416"/>
    </row>
    <row r="51" spans="1:20" ht="12.75">
      <c r="A51" s="142"/>
      <c r="B51" s="142"/>
      <c r="C51" s="375" t="s">
        <v>243</v>
      </c>
      <c r="D51" s="375" t="s">
        <v>216</v>
      </c>
      <c r="E51" s="375" t="s">
        <v>257</v>
      </c>
      <c r="F51" s="375" t="s">
        <v>243</v>
      </c>
      <c r="G51" s="375" t="s">
        <v>216</v>
      </c>
      <c r="H51" s="375" t="s">
        <v>257</v>
      </c>
      <c r="I51" s="375" t="s">
        <v>243</v>
      </c>
      <c r="J51" s="375" t="s">
        <v>216</v>
      </c>
      <c r="K51" s="375" t="s">
        <v>257</v>
      </c>
      <c r="L51" s="375" t="s">
        <v>243</v>
      </c>
      <c r="M51" s="375" t="s">
        <v>216</v>
      </c>
      <c r="N51" s="375" t="s">
        <v>257</v>
      </c>
      <c r="O51" s="375" t="s">
        <v>243</v>
      </c>
      <c r="P51" s="375" t="s">
        <v>216</v>
      </c>
      <c r="Q51" s="375" t="s">
        <v>257</v>
      </c>
      <c r="R51" s="375" t="s">
        <v>243</v>
      </c>
      <c r="S51" s="375" t="s">
        <v>216</v>
      </c>
      <c r="T51" s="375" t="s">
        <v>257</v>
      </c>
    </row>
    <row r="52" spans="1:20" ht="15.75" customHeight="1">
      <c r="A52" s="44">
        <v>38</v>
      </c>
      <c r="B52" s="47" t="s">
        <v>73</v>
      </c>
      <c r="C52" s="47">
        <f>'TABLE-4'!D56</f>
        <v>19245</v>
      </c>
      <c r="D52" s="47">
        <f>'TABLE-80'!F52</f>
        <v>1732</v>
      </c>
      <c r="E52" s="47">
        <f aca="true" t="shared" si="17" ref="E52:E65">D52/C52*100</f>
        <v>8.999740192257729</v>
      </c>
      <c r="F52" s="47">
        <f>'TABLE-4'!E56</f>
        <v>2820</v>
      </c>
      <c r="G52" s="47">
        <f>'TABLE-80'!J52</f>
        <v>148</v>
      </c>
      <c r="H52" s="47">
        <f aca="true" t="shared" si="18" ref="H52:H65">G52/F52*100</f>
        <v>5.24822695035461</v>
      </c>
      <c r="I52" s="47">
        <f>'TABLE-4'!F56</f>
        <v>3472</v>
      </c>
      <c r="J52" s="47">
        <f>'TABLE-80'!N52</f>
        <v>378</v>
      </c>
      <c r="K52" s="47">
        <f aca="true" t="shared" si="19" ref="K52:K65">J52/I52*100</f>
        <v>10.887096774193548</v>
      </c>
      <c r="L52" s="47">
        <f aca="true" t="shared" si="20" ref="L52:L59">C52+F52+I52</f>
        <v>25537</v>
      </c>
      <c r="M52" s="47">
        <f aca="true" t="shared" si="21" ref="M52:M59">D52+G52+J52</f>
        <v>2258</v>
      </c>
      <c r="N52" s="47">
        <f aca="true" t="shared" si="22" ref="N52:N65">M52/L52*100</f>
        <v>8.842072287269453</v>
      </c>
      <c r="O52" s="47">
        <f>'TABLE-17'!J56+'TABLE-18'!J56</f>
        <v>190</v>
      </c>
      <c r="P52" s="47">
        <f>'TABLE-82'!W52</f>
        <v>0</v>
      </c>
      <c r="Q52" s="47">
        <f aca="true" t="shared" si="23" ref="Q52:Q60">P52/O52*100</f>
        <v>0</v>
      </c>
      <c r="R52" s="47">
        <f>'TABLE-31'!L52</f>
        <v>91</v>
      </c>
      <c r="S52" s="47">
        <f>'TABLE-82'!AA52</f>
        <v>0</v>
      </c>
      <c r="T52" s="47">
        <f aca="true" t="shared" si="24" ref="T52:T60">S52/R52*100</f>
        <v>0</v>
      </c>
    </row>
    <row r="53" spans="1:20" ht="15.75" customHeight="1">
      <c r="A53" s="44">
        <v>39</v>
      </c>
      <c r="B53" s="47" t="s">
        <v>250</v>
      </c>
      <c r="C53" s="47">
        <f>'TABLE-4'!D57</f>
        <v>77087</v>
      </c>
      <c r="D53" s="47">
        <f>'TABLE-80'!F53</f>
        <v>2583</v>
      </c>
      <c r="E53" s="47">
        <f t="shared" si="17"/>
        <v>3.350759531438505</v>
      </c>
      <c r="F53" s="47">
        <f>'TABLE-4'!E57</f>
        <v>10091</v>
      </c>
      <c r="G53" s="47">
        <f>'TABLE-80'!J53</f>
        <v>2033</v>
      </c>
      <c r="H53" s="47">
        <f t="shared" si="18"/>
        <v>20.14666534535725</v>
      </c>
      <c r="I53" s="47">
        <f>'TABLE-4'!F57</f>
        <v>9272</v>
      </c>
      <c r="J53" s="47">
        <f>'TABLE-80'!N53</f>
        <v>184</v>
      </c>
      <c r="K53" s="47">
        <f t="shared" si="19"/>
        <v>1.984469370146678</v>
      </c>
      <c r="L53" s="47">
        <f t="shared" si="20"/>
        <v>96450</v>
      </c>
      <c r="M53" s="47">
        <f t="shared" si="21"/>
        <v>4800</v>
      </c>
      <c r="N53" s="47">
        <f t="shared" si="22"/>
        <v>4.976671850699844</v>
      </c>
      <c r="O53" s="47">
        <f>'TABLE-17'!J57+'TABLE-18'!J57</f>
        <v>680</v>
      </c>
      <c r="P53" s="47">
        <f>'TABLE-82'!W53</f>
        <v>12</v>
      </c>
      <c r="Q53" s="47">
        <f t="shared" si="23"/>
        <v>1.7647058823529411</v>
      </c>
      <c r="R53" s="47">
        <f>'TABLE-31'!L53</f>
        <v>194</v>
      </c>
      <c r="S53" s="47">
        <f>'TABLE-82'!AA53</f>
        <v>0</v>
      </c>
      <c r="T53" s="47">
        <f t="shared" si="24"/>
        <v>0</v>
      </c>
    </row>
    <row r="54" spans="1:20" ht="15.75" customHeight="1">
      <c r="A54" s="44">
        <v>40</v>
      </c>
      <c r="B54" s="47" t="s">
        <v>28</v>
      </c>
      <c r="C54" s="47">
        <f>'TABLE-4'!D58</f>
        <v>5746</v>
      </c>
      <c r="D54" s="47">
        <f>'TABLE-80'!F54</f>
        <v>433</v>
      </c>
      <c r="E54" s="47">
        <f t="shared" si="17"/>
        <v>7.535676992690567</v>
      </c>
      <c r="F54" s="47">
        <f>'TABLE-4'!E58</f>
        <v>868</v>
      </c>
      <c r="G54" s="47">
        <f>'TABLE-80'!J54</f>
        <v>0</v>
      </c>
      <c r="H54" s="47">
        <f t="shared" si="18"/>
        <v>0</v>
      </c>
      <c r="I54" s="47">
        <f>'TABLE-4'!F58</f>
        <v>1124</v>
      </c>
      <c r="J54" s="47">
        <f>'TABLE-80'!N54</f>
        <v>66</v>
      </c>
      <c r="K54" s="47">
        <f t="shared" si="19"/>
        <v>5.871886120996441</v>
      </c>
      <c r="L54" s="47">
        <f t="shared" si="20"/>
        <v>7738</v>
      </c>
      <c r="M54" s="47">
        <f t="shared" si="21"/>
        <v>499</v>
      </c>
      <c r="N54" s="47">
        <f t="shared" si="22"/>
        <v>6.448694753166192</v>
      </c>
      <c r="O54" s="47">
        <f>'TABLE-17'!J58+'TABLE-18'!J58</f>
        <v>354</v>
      </c>
      <c r="P54" s="47">
        <f>'TABLE-82'!W54</f>
        <v>0</v>
      </c>
      <c r="Q54" s="47">
        <f t="shared" si="23"/>
        <v>0</v>
      </c>
      <c r="R54" s="47">
        <f>'TABLE-31'!L54</f>
        <v>16</v>
      </c>
      <c r="S54" s="47">
        <f>'TABLE-82'!AA54</f>
        <v>0</v>
      </c>
      <c r="T54" s="47">
        <f t="shared" si="24"/>
        <v>0</v>
      </c>
    </row>
    <row r="55" spans="1:20" ht="15.75" customHeight="1">
      <c r="A55" s="44">
        <v>41</v>
      </c>
      <c r="B55" s="47" t="s">
        <v>217</v>
      </c>
      <c r="C55" s="47">
        <f>'TABLE-4'!D59</f>
        <v>105770</v>
      </c>
      <c r="D55" s="47">
        <f>'TABLE-80'!F55</f>
        <v>887</v>
      </c>
      <c r="E55" s="47">
        <f t="shared" si="17"/>
        <v>0.8386120828212159</v>
      </c>
      <c r="F55" s="47">
        <f>'TABLE-4'!E59</f>
        <v>8511</v>
      </c>
      <c r="G55" s="47">
        <f>'TABLE-80'!J55</f>
        <v>448</v>
      </c>
      <c r="H55" s="47">
        <f t="shared" si="18"/>
        <v>5.263776289507696</v>
      </c>
      <c r="I55" s="47">
        <f>'TABLE-4'!F59</f>
        <v>3956</v>
      </c>
      <c r="J55" s="47">
        <f>'TABLE-80'!N55</f>
        <v>82</v>
      </c>
      <c r="K55" s="47">
        <f t="shared" si="19"/>
        <v>2.0728008088978767</v>
      </c>
      <c r="L55" s="47">
        <f t="shared" si="20"/>
        <v>118237</v>
      </c>
      <c r="M55" s="47">
        <f t="shared" si="21"/>
        <v>1417</v>
      </c>
      <c r="N55" s="47">
        <f t="shared" si="22"/>
        <v>1.198440420511346</v>
      </c>
      <c r="O55" s="47">
        <f>'TABLE-17'!J59+'TABLE-18'!J59</f>
        <v>2749</v>
      </c>
      <c r="P55" s="47">
        <f>'TABLE-82'!W55</f>
        <v>48</v>
      </c>
      <c r="Q55" s="47">
        <f t="shared" si="23"/>
        <v>1.746089487086213</v>
      </c>
      <c r="R55" s="47">
        <f>'TABLE-31'!L55</f>
        <v>76</v>
      </c>
      <c r="S55" s="47">
        <f>'TABLE-82'!AA55</f>
        <v>2</v>
      </c>
      <c r="T55" s="47">
        <f t="shared" si="24"/>
        <v>2.631578947368421</v>
      </c>
    </row>
    <row r="56" spans="1:20" ht="15.75" customHeight="1">
      <c r="A56" s="44">
        <v>42</v>
      </c>
      <c r="B56" s="47" t="s">
        <v>27</v>
      </c>
      <c r="C56" s="47">
        <f>'TABLE-4'!D60</f>
        <v>8122</v>
      </c>
      <c r="D56" s="47">
        <f>'TABLE-80'!F56</f>
        <v>360</v>
      </c>
      <c r="E56" s="47">
        <f t="shared" si="17"/>
        <v>4.432405811376508</v>
      </c>
      <c r="F56" s="47">
        <f>'TABLE-4'!E60</f>
        <v>683</v>
      </c>
      <c r="G56" s="47">
        <f>'TABLE-80'!J56</f>
        <v>215</v>
      </c>
      <c r="H56" s="47">
        <f t="shared" si="18"/>
        <v>31.478770131771594</v>
      </c>
      <c r="I56" s="47">
        <f>'TABLE-4'!F60</f>
        <v>8278</v>
      </c>
      <c r="J56" s="47">
        <f>'TABLE-80'!N56</f>
        <v>697</v>
      </c>
      <c r="K56" s="47">
        <f t="shared" si="19"/>
        <v>8.41990819038415</v>
      </c>
      <c r="L56" s="47">
        <f t="shared" si="20"/>
        <v>17083</v>
      </c>
      <c r="M56" s="47">
        <f t="shared" si="21"/>
        <v>1272</v>
      </c>
      <c r="N56" s="47">
        <f t="shared" si="22"/>
        <v>7.445998946320905</v>
      </c>
      <c r="O56" s="47">
        <f>'TABLE-17'!J60+'TABLE-18'!J60</f>
        <v>2816</v>
      </c>
      <c r="P56" s="47">
        <f>'TABLE-82'!W56</f>
        <v>0</v>
      </c>
      <c r="Q56" s="47">
        <f t="shared" si="23"/>
        <v>0</v>
      </c>
      <c r="R56" s="47">
        <f>'TABLE-31'!L56</f>
        <v>490</v>
      </c>
      <c r="S56" s="47">
        <f>'TABLE-82'!AA56</f>
        <v>0</v>
      </c>
      <c r="T56" s="47">
        <f t="shared" si="24"/>
        <v>0</v>
      </c>
    </row>
    <row r="57" spans="1:20" ht="15.75" customHeight="1">
      <c r="A57" s="44">
        <v>43</v>
      </c>
      <c r="B57" s="47" t="s">
        <v>344</v>
      </c>
      <c r="C57" s="47">
        <f>'TABLE-4'!D61</f>
        <v>117151</v>
      </c>
      <c r="D57" s="47">
        <f>'TABLE-80'!F57</f>
        <v>13807</v>
      </c>
      <c r="E57" s="47">
        <f t="shared" si="17"/>
        <v>11.785644168637058</v>
      </c>
      <c r="F57" s="47">
        <f>'TABLE-4'!E61</f>
        <v>9228</v>
      </c>
      <c r="G57" s="47">
        <f>'TABLE-80'!J57</f>
        <v>1831</v>
      </c>
      <c r="H57" s="47">
        <f t="shared" si="18"/>
        <v>19.84178586909406</v>
      </c>
      <c r="I57" s="47">
        <f>'TABLE-4'!F61</f>
        <v>17249</v>
      </c>
      <c r="J57" s="47">
        <f>'TABLE-80'!N57</f>
        <v>4564</v>
      </c>
      <c r="K57" s="47">
        <f t="shared" si="19"/>
        <v>26.459504898834712</v>
      </c>
      <c r="L57" s="47">
        <f t="shared" si="20"/>
        <v>143628</v>
      </c>
      <c r="M57" s="47">
        <f t="shared" si="21"/>
        <v>20202</v>
      </c>
      <c r="N57" s="47">
        <f t="shared" si="22"/>
        <v>14.065502548249645</v>
      </c>
      <c r="O57" s="47">
        <f>'TABLE-17'!J61+'TABLE-18'!J61</f>
        <v>4135</v>
      </c>
      <c r="P57" s="47">
        <f>'TABLE-82'!W57</f>
        <v>0</v>
      </c>
      <c r="Q57" s="47">
        <f t="shared" si="23"/>
        <v>0</v>
      </c>
      <c r="R57" s="47">
        <f>'TABLE-31'!L57</f>
        <v>821</v>
      </c>
      <c r="S57" s="47">
        <f>'TABLE-82'!AA57</f>
        <v>0</v>
      </c>
      <c r="T57" s="47">
        <f t="shared" si="24"/>
        <v>0</v>
      </c>
    </row>
    <row r="58" spans="1:20" ht="15.75" customHeight="1">
      <c r="A58" s="44">
        <v>44</v>
      </c>
      <c r="B58" s="47" t="s">
        <v>25</v>
      </c>
      <c r="C58" s="47">
        <f>'TABLE-4'!D62</f>
        <v>13589</v>
      </c>
      <c r="D58" s="47">
        <f>'TABLE-80'!F58</f>
        <v>85</v>
      </c>
      <c r="E58" s="47">
        <f t="shared" si="17"/>
        <v>0.625505923909044</v>
      </c>
      <c r="F58" s="47">
        <f>'TABLE-4'!E62</f>
        <v>768</v>
      </c>
      <c r="G58" s="47">
        <f>'TABLE-80'!J58</f>
        <v>95</v>
      </c>
      <c r="H58" s="47">
        <f t="shared" si="18"/>
        <v>12.369791666666668</v>
      </c>
      <c r="I58" s="47">
        <f>'TABLE-4'!F62</f>
        <v>1809</v>
      </c>
      <c r="J58" s="47">
        <f>'TABLE-80'!N58</f>
        <v>86</v>
      </c>
      <c r="K58" s="47">
        <f t="shared" si="19"/>
        <v>4.754007739082366</v>
      </c>
      <c r="L58" s="47">
        <f t="shared" si="20"/>
        <v>16166</v>
      </c>
      <c r="M58" s="47">
        <f t="shared" si="21"/>
        <v>266</v>
      </c>
      <c r="N58" s="47">
        <f t="shared" si="22"/>
        <v>1.645428677471236</v>
      </c>
      <c r="O58" s="47">
        <f>'TABLE-17'!J62+'TABLE-18'!J62</f>
        <v>23</v>
      </c>
      <c r="P58" s="47">
        <f>'TABLE-82'!W58</f>
        <v>0</v>
      </c>
      <c r="Q58" s="47">
        <f t="shared" si="23"/>
        <v>0</v>
      </c>
      <c r="R58" s="47">
        <f>'TABLE-31'!L58</f>
        <v>46</v>
      </c>
      <c r="S58" s="47">
        <f>'TABLE-82'!AA58</f>
        <v>0</v>
      </c>
      <c r="T58" s="47">
        <f t="shared" si="24"/>
        <v>0</v>
      </c>
    </row>
    <row r="59" spans="1:20" ht="15.75" customHeight="1">
      <c r="A59" s="44">
        <v>45</v>
      </c>
      <c r="B59" s="47" t="s">
        <v>26</v>
      </c>
      <c r="C59" s="47">
        <f>'TABLE-4'!D63</f>
        <v>11157</v>
      </c>
      <c r="D59" s="47">
        <f>'TABLE-80'!F59</f>
        <v>15</v>
      </c>
      <c r="E59" s="47">
        <f t="shared" si="17"/>
        <v>0.13444474321054048</v>
      </c>
      <c r="F59" s="47">
        <f>'TABLE-4'!E63</f>
        <v>1650</v>
      </c>
      <c r="G59" s="47">
        <f>'TABLE-80'!J59</f>
        <v>45</v>
      </c>
      <c r="H59" s="47">
        <f t="shared" si="18"/>
        <v>2.727272727272727</v>
      </c>
      <c r="I59" s="47">
        <f>'TABLE-4'!F63</f>
        <v>6040</v>
      </c>
      <c r="J59" s="47">
        <f>'TABLE-80'!N59</f>
        <v>91</v>
      </c>
      <c r="K59" s="47">
        <f t="shared" si="19"/>
        <v>1.5066225165562912</v>
      </c>
      <c r="L59" s="47">
        <f t="shared" si="20"/>
        <v>18847</v>
      </c>
      <c r="M59" s="47">
        <f t="shared" si="21"/>
        <v>151</v>
      </c>
      <c r="N59" s="47">
        <f t="shared" si="22"/>
        <v>0.8011885180665358</v>
      </c>
      <c r="O59" s="47">
        <f>'TABLE-17'!J63+'TABLE-18'!J63</f>
        <v>1300</v>
      </c>
      <c r="P59" s="47">
        <f>'TABLE-82'!W59</f>
        <v>0</v>
      </c>
      <c r="Q59" s="47">
        <f t="shared" si="23"/>
        <v>0</v>
      </c>
      <c r="R59" s="47">
        <f>'TABLE-31'!L59</f>
        <v>55</v>
      </c>
      <c r="S59" s="47">
        <f>'TABLE-82'!AA59</f>
        <v>0</v>
      </c>
      <c r="T59" s="47">
        <f t="shared" si="24"/>
        <v>0</v>
      </c>
    </row>
    <row r="60" spans="1:20" s="178" customFormat="1" ht="15.75" customHeight="1">
      <c r="A60" s="44"/>
      <c r="B60" s="152" t="s">
        <v>117</v>
      </c>
      <c r="C60" s="126">
        <f>SUM(C52:C59)</f>
        <v>357867</v>
      </c>
      <c r="D60" s="126">
        <f>SUM(D52:D59)</f>
        <v>19902</v>
      </c>
      <c r="E60" s="126">
        <f t="shared" si="17"/>
        <v>5.561283940681873</v>
      </c>
      <c r="F60" s="126">
        <f>SUM(F52:F59)</f>
        <v>34619</v>
      </c>
      <c r="G60" s="126">
        <f>SUM(G52:G59)</f>
        <v>4815</v>
      </c>
      <c r="H60" s="126">
        <f t="shared" si="18"/>
        <v>13.908547329501141</v>
      </c>
      <c r="I60" s="126">
        <f>SUM(I52:I59)</f>
        <v>51200</v>
      </c>
      <c r="J60" s="126">
        <f>SUM(J52:J59)</f>
        <v>6148</v>
      </c>
      <c r="K60" s="126">
        <f t="shared" si="19"/>
        <v>12.0078125</v>
      </c>
      <c r="L60" s="126">
        <f>SUM(L52:L59)</f>
        <v>443686</v>
      </c>
      <c r="M60" s="126">
        <f>SUM(M52:M59)</f>
        <v>30865</v>
      </c>
      <c r="N60" s="126">
        <f t="shared" si="22"/>
        <v>6.956496260869173</v>
      </c>
      <c r="O60" s="126">
        <f>SUM(O52:O59)</f>
        <v>12247</v>
      </c>
      <c r="P60" s="126">
        <f>SUM(P52:P59)</f>
        <v>60</v>
      </c>
      <c r="Q60" s="126">
        <f t="shared" si="23"/>
        <v>0.4899158977708827</v>
      </c>
      <c r="R60" s="126">
        <f>SUM(R52:R59)</f>
        <v>1789</v>
      </c>
      <c r="S60" s="126">
        <f>SUM(S52:S59)</f>
        <v>2</v>
      </c>
      <c r="T60" s="126">
        <f t="shared" si="24"/>
        <v>0.11179429849077697</v>
      </c>
    </row>
    <row r="61" spans="1:20" ht="15.75" customHeight="1">
      <c r="A61" s="44"/>
      <c r="B61" s="82" t="s">
        <v>31</v>
      </c>
      <c r="C61" s="47" t="s">
        <v>31</v>
      </c>
      <c r="D61" s="47" t="s">
        <v>31</v>
      </c>
      <c r="E61" s="47" t="s">
        <v>31</v>
      </c>
      <c r="F61" s="47" t="s">
        <v>31</v>
      </c>
      <c r="G61" s="47" t="s">
        <v>31</v>
      </c>
      <c r="H61" s="139" t="s">
        <v>31</v>
      </c>
      <c r="I61" s="47">
        <f>'TABLE-4'!F65</f>
        <v>0</v>
      </c>
      <c r="J61" s="47" t="s">
        <v>31</v>
      </c>
      <c r="K61" s="139" t="s">
        <v>31</v>
      </c>
      <c r="L61" s="47"/>
      <c r="M61" s="47" t="s">
        <v>31</v>
      </c>
      <c r="N61" s="139" t="s">
        <v>31</v>
      </c>
      <c r="O61" s="47" t="s">
        <v>31</v>
      </c>
      <c r="P61" s="47" t="s">
        <v>31</v>
      </c>
      <c r="Q61" s="139" t="s">
        <v>31</v>
      </c>
      <c r="R61" s="47" t="s">
        <v>31</v>
      </c>
      <c r="S61" s="47" t="s">
        <v>31</v>
      </c>
      <c r="T61" s="139" t="s">
        <v>31</v>
      </c>
    </row>
    <row r="62" spans="1:20" ht="15.75" customHeight="1">
      <c r="A62" s="44">
        <v>46</v>
      </c>
      <c r="B62" s="47" t="s">
        <v>29</v>
      </c>
      <c r="C62" s="47">
        <f>'TABLE-4'!D66</f>
        <v>451868</v>
      </c>
      <c r="D62" s="47">
        <f>'TABLE-80'!F62</f>
        <v>5898</v>
      </c>
      <c r="E62" s="47">
        <f t="shared" si="17"/>
        <v>1.3052484353837845</v>
      </c>
      <c r="F62" s="47">
        <f>'TABLE-4'!E66</f>
        <v>0</v>
      </c>
      <c r="G62" s="47">
        <f>'TABLE-80'!J62</f>
        <v>0</v>
      </c>
      <c r="H62" s="139">
        <v>0</v>
      </c>
      <c r="I62" s="47">
        <f>'TABLE-4'!F66</f>
        <v>58762</v>
      </c>
      <c r="J62" s="47">
        <f>'TABLE-80'!N62</f>
        <v>0</v>
      </c>
      <c r="K62" s="47">
        <f t="shared" si="19"/>
        <v>0</v>
      </c>
      <c r="L62" s="47">
        <f>C62+F62+I62</f>
        <v>510630</v>
      </c>
      <c r="M62" s="47">
        <f>D62+G62+J62</f>
        <v>5898</v>
      </c>
      <c r="N62" s="47">
        <f t="shared" si="22"/>
        <v>1.1550437694612539</v>
      </c>
      <c r="O62" s="47">
        <f>'TABLE-17'!J66+'TABLE-18'!J66</f>
        <v>0</v>
      </c>
      <c r="P62" s="47">
        <f>'TABLE-82'!W62</f>
        <v>0</v>
      </c>
      <c r="Q62" s="47">
        <v>0</v>
      </c>
      <c r="R62" s="47">
        <f>'TABLE-31'!L62</f>
        <v>0</v>
      </c>
      <c r="S62" s="47">
        <f>'TABLE-82'!AA62</f>
        <v>0</v>
      </c>
      <c r="T62" s="47">
        <v>0</v>
      </c>
    </row>
    <row r="63" spans="1:20" ht="15.75" customHeight="1">
      <c r="A63" s="44">
        <v>47</v>
      </c>
      <c r="B63" s="47" t="s">
        <v>124</v>
      </c>
      <c r="C63" s="47">
        <f>'TABLE-4'!D67</f>
        <v>113100</v>
      </c>
      <c r="D63" s="47">
        <f>'TABLE-80'!F63</f>
        <v>0</v>
      </c>
      <c r="E63" s="47">
        <f t="shared" si="17"/>
        <v>0</v>
      </c>
      <c r="F63" s="47">
        <f>'TABLE-4'!E67</f>
        <v>0</v>
      </c>
      <c r="G63" s="47">
        <f>'TABLE-80'!J63</f>
        <v>0</v>
      </c>
      <c r="H63" s="47">
        <v>0</v>
      </c>
      <c r="I63" s="47">
        <f>'TABLE-4'!F67</f>
        <v>4815</v>
      </c>
      <c r="J63" s="47">
        <f>'TABLE-80'!N63</f>
        <v>0</v>
      </c>
      <c r="K63" s="47">
        <f t="shared" si="19"/>
        <v>0</v>
      </c>
      <c r="L63" s="47">
        <f>C63+F63+I63</f>
        <v>117915</v>
      </c>
      <c r="M63" s="47">
        <f>D63+G63+J63</f>
        <v>0</v>
      </c>
      <c r="N63" s="47">
        <f t="shared" si="22"/>
        <v>0</v>
      </c>
      <c r="O63" s="47">
        <f>'TABLE-17'!J67+'TABLE-18'!J67</f>
        <v>0</v>
      </c>
      <c r="P63" s="47">
        <f>'TABLE-82'!W63</f>
        <v>0</v>
      </c>
      <c r="Q63" s="47">
        <v>0</v>
      </c>
      <c r="R63" s="47">
        <f>'TABLE-31'!L63</f>
        <v>0</v>
      </c>
      <c r="S63" s="47">
        <f>'TABLE-82'!AA63</f>
        <v>0</v>
      </c>
      <c r="T63" s="47">
        <v>0</v>
      </c>
    </row>
    <row r="64" spans="1:20" s="425" customFormat="1" ht="15.75" customHeight="1">
      <c r="A64" s="152"/>
      <c r="B64" s="152" t="s">
        <v>117</v>
      </c>
      <c r="C64" s="126">
        <f>SUM(C62:C63)</f>
        <v>564968</v>
      </c>
      <c r="D64" s="126">
        <f aca="true" t="shared" si="25" ref="D64:M64">SUM(D62:D63)</f>
        <v>5898</v>
      </c>
      <c r="E64" s="126">
        <f t="shared" si="17"/>
        <v>1.0439529318474674</v>
      </c>
      <c r="F64" s="126">
        <f t="shared" si="25"/>
        <v>0</v>
      </c>
      <c r="G64" s="126">
        <f t="shared" si="25"/>
        <v>0</v>
      </c>
      <c r="H64" s="126">
        <v>0</v>
      </c>
      <c r="I64" s="126">
        <f t="shared" si="25"/>
        <v>63577</v>
      </c>
      <c r="J64" s="126">
        <f t="shared" si="25"/>
        <v>0</v>
      </c>
      <c r="K64" s="126">
        <f t="shared" si="19"/>
        <v>0</v>
      </c>
      <c r="L64" s="126">
        <f t="shared" si="25"/>
        <v>628545</v>
      </c>
      <c r="M64" s="126">
        <f t="shared" si="25"/>
        <v>5898</v>
      </c>
      <c r="N64" s="126">
        <f t="shared" si="22"/>
        <v>0.9383576354914923</v>
      </c>
      <c r="O64" s="126">
        <f>SUM(O62:O63)</f>
        <v>0</v>
      </c>
      <c r="P64" s="126">
        <f>SUM(P62:P63)</f>
        <v>0</v>
      </c>
      <c r="Q64" s="126">
        <v>0</v>
      </c>
      <c r="R64" s="126">
        <f>SUM(R62:R63)</f>
        <v>0</v>
      </c>
      <c r="S64" s="126">
        <f>SUM(S62:S63)</f>
        <v>0</v>
      </c>
      <c r="T64" s="126">
        <v>0</v>
      </c>
    </row>
    <row r="65" spans="1:20" s="425" customFormat="1" ht="15.75" customHeight="1">
      <c r="A65" s="152"/>
      <c r="B65" s="152" t="s">
        <v>30</v>
      </c>
      <c r="C65" s="126">
        <f>C46+C60+C64</f>
        <v>3086906</v>
      </c>
      <c r="D65" s="126">
        <f>'TABLE-80'!F65</f>
        <v>129618</v>
      </c>
      <c r="E65" s="126">
        <f t="shared" si="17"/>
        <v>4.198961678781278</v>
      </c>
      <c r="F65" s="126">
        <f>F46+F60+F64</f>
        <v>1112773</v>
      </c>
      <c r="G65" s="126">
        <f>'TABLE-80'!J65</f>
        <v>68491</v>
      </c>
      <c r="H65" s="126">
        <f t="shared" si="18"/>
        <v>6.154983990445491</v>
      </c>
      <c r="I65" s="126">
        <f>I46+I60+I64</f>
        <v>1021628</v>
      </c>
      <c r="J65" s="126">
        <f>J46+J60+J64</f>
        <v>52498</v>
      </c>
      <c r="K65" s="126">
        <f t="shared" si="19"/>
        <v>5.138661039047481</v>
      </c>
      <c r="L65" s="126">
        <f>L46+L60+L64</f>
        <v>5221307</v>
      </c>
      <c r="M65" s="126">
        <f>M46+M60+M64</f>
        <v>250607</v>
      </c>
      <c r="N65" s="126">
        <f t="shared" si="22"/>
        <v>4.799698619521894</v>
      </c>
      <c r="O65" s="126">
        <f>O46+O60+O64</f>
        <v>819718</v>
      </c>
      <c r="P65" s="126">
        <f>P46+P60+P64</f>
        <v>22562</v>
      </c>
      <c r="Q65" s="126">
        <f>P65/O65*100</f>
        <v>2.7524099751377915</v>
      </c>
      <c r="R65" s="126">
        <f>R46+R60+R64</f>
        <v>135074</v>
      </c>
      <c r="S65" s="126">
        <f>S46+S60+S64</f>
        <v>4073</v>
      </c>
      <c r="T65" s="126">
        <f>S65/R65*100</f>
        <v>3.0153841597938906</v>
      </c>
    </row>
    <row r="66" spans="1:20" s="178" customFormat="1" ht="15.75" customHeight="1">
      <c r="A66" s="151"/>
      <c r="B66" s="151"/>
      <c r="C66" s="285"/>
      <c r="D66" s="285"/>
      <c r="E66" s="285"/>
      <c r="F66" s="285"/>
      <c r="G66" s="285"/>
      <c r="H66" s="285"/>
      <c r="I66" s="285"/>
      <c r="J66" s="285"/>
      <c r="K66" s="285"/>
      <c r="L66" s="285"/>
      <c r="M66" s="285"/>
      <c r="N66" s="426"/>
      <c r="O66" s="285"/>
      <c r="P66" s="285"/>
      <c r="Q66" s="285"/>
      <c r="R66" s="285"/>
      <c r="S66" s="285"/>
      <c r="T66" s="426"/>
    </row>
    <row r="67" spans="1:20" ht="15.75" customHeight="1">
      <c r="A67" s="44"/>
      <c r="B67" s="143" t="s">
        <v>246</v>
      </c>
      <c r="C67" s="47"/>
      <c r="D67" s="112"/>
      <c r="E67" s="48">
        <f>(D65/C65)*100</f>
        <v>4.198961678781278</v>
      </c>
      <c r="F67" s="47"/>
      <c r="G67" s="112"/>
      <c r="H67" s="48">
        <f>(G65/F65)*100</f>
        <v>6.154983990445491</v>
      </c>
      <c r="I67" s="47"/>
      <c r="J67" s="112"/>
      <c r="K67" s="48">
        <f>(J65/I65)*100</f>
        <v>5.138661039047481</v>
      </c>
      <c r="L67" s="47"/>
      <c r="M67" s="112"/>
      <c r="N67" s="48">
        <f>(M65/L65)*100</f>
        <v>4.799698619521894</v>
      </c>
      <c r="O67" s="47"/>
      <c r="P67" s="112"/>
      <c r="Q67" s="48">
        <f>(P65/O65)*100</f>
        <v>2.7524099751377915</v>
      </c>
      <c r="R67" s="47"/>
      <c r="S67" s="112"/>
      <c r="T67" s="48">
        <f>(S65/R65)*100</f>
        <v>3.0153841597938906</v>
      </c>
    </row>
    <row r="70" ht="12.75">
      <c r="R70" s="82" t="s">
        <v>31</v>
      </c>
    </row>
  </sheetData>
  <sheetProtection/>
  <mergeCells count="12">
    <mergeCell ref="I50:J50"/>
    <mergeCell ref="L50:M50"/>
    <mergeCell ref="O4:P4"/>
    <mergeCell ref="R4:S4"/>
    <mergeCell ref="O50:P50"/>
    <mergeCell ref="R50:S50"/>
    <mergeCell ref="C4:D4"/>
    <mergeCell ref="F4:G4"/>
    <mergeCell ref="I4:J4"/>
    <mergeCell ref="L4:M4"/>
    <mergeCell ref="C50:D50"/>
    <mergeCell ref="F50:G50"/>
  </mergeCells>
  <printOptions gridLines="1" horizontalCentered="1"/>
  <pageMargins left="0.19" right="0.16" top="0.42" bottom="0.64" header="0.35" footer="0.5"/>
  <pageSetup blackAndWhite="1" horizontalDpi="300" verticalDpi="300" orientation="landscape" paperSize="9" scale="69" r:id="rId2"/>
  <headerFooter alignWithMargins="0">
    <oddFooter xml:space="preserve">&amp;C&amp;"Arial,Bold" </oddFooter>
  </headerFooter>
  <rowBreaks count="1" manualBreakCount="1">
    <brk id="4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1"/>
  <sheetViews>
    <sheetView zoomScale="90" zoomScaleNormal="90" zoomScalePageLayoutView="0" workbookViewId="0" topLeftCell="A49">
      <selection activeCell="E74" sqref="A1:IV16384"/>
    </sheetView>
  </sheetViews>
  <sheetFormatPr defaultColWidth="9.140625" defaultRowHeight="12.75"/>
  <cols>
    <col min="1" max="1" width="4.140625" style="82" customWidth="1"/>
    <col min="2" max="2" width="22.57421875" style="82" customWidth="1"/>
    <col min="3" max="3" width="12.140625" style="16" customWidth="1"/>
    <col min="4" max="4" width="12.00390625" style="16" customWidth="1"/>
    <col min="5" max="5" width="13.57421875" style="16" customWidth="1"/>
    <col min="6" max="6" width="12.8515625" style="16" customWidth="1"/>
    <col min="7" max="7" width="11.8515625" style="16" customWidth="1"/>
    <col min="8" max="8" width="12.421875" style="16" customWidth="1"/>
    <col min="9" max="9" width="12.28125" style="16" customWidth="1"/>
    <col min="10" max="10" width="12.8515625" style="16" customWidth="1"/>
    <col min="11" max="11" width="9.57421875" style="82" bestFit="1" customWidth="1"/>
    <col min="12" max="12" width="9.140625" style="82" customWidth="1"/>
    <col min="13" max="13" width="9.57421875" style="82" bestFit="1" customWidth="1"/>
    <col min="14" max="16384" width="9.140625" style="82" customWidth="1"/>
  </cols>
  <sheetData>
    <row r="1" spans="1:10" ht="15" customHeight="1">
      <c r="A1" s="84"/>
      <c r="B1" s="84"/>
      <c r="C1" s="17"/>
      <c r="D1" s="17"/>
      <c r="E1" s="17"/>
      <c r="F1" s="17"/>
      <c r="G1" s="17"/>
      <c r="H1" s="17"/>
      <c r="I1" s="17"/>
      <c r="J1" s="17"/>
    </row>
    <row r="2" spans="1:12" ht="12.75">
      <c r="A2" s="84"/>
      <c r="B2" s="84"/>
      <c r="C2" s="17"/>
      <c r="D2" s="17"/>
      <c r="E2" s="17"/>
      <c r="F2" s="17"/>
      <c r="G2" s="17"/>
      <c r="H2" s="17"/>
      <c r="I2" s="17"/>
      <c r="J2" s="17"/>
      <c r="K2" s="84"/>
      <c r="L2" s="84"/>
    </row>
    <row r="3" spans="1:12" ht="12.75">
      <c r="A3" s="84"/>
      <c r="B3" s="84"/>
      <c r="C3" s="17"/>
      <c r="D3" s="17"/>
      <c r="E3" s="17"/>
      <c r="F3" s="17"/>
      <c r="G3" s="17"/>
      <c r="H3" s="17"/>
      <c r="I3" s="17"/>
      <c r="J3" s="17"/>
      <c r="K3" s="84"/>
      <c r="L3" s="84"/>
    </row>
    <row r="4" spans="1:12" ht="12.75">
      <c r="A4" s="153"/>
      <c r="B4" s="153"/>
      <c r="C4" s="136"/>
      <c r="D4" s="160"/>
      <c r="E4" s="470"/>
      <c r="F4" s="471"/>
      <c r="G4" s="137"/>
      <c r="H4" s="160"/>
      <c r="I4" s="161"/>
      <c r="J4" s="160"/>
      <c r="K4" s="84"/>
      <c r="L4" s="84"/>
    </row>
    <row r="5" spans="1:12" ht="12.75">
      <c r="A5" s="216" t="s">
        <v>4</v>
      </c>
      <c r="B5" s="216" t="s">
        <v>5</v>
      </c>
      <c r="C5" s="472" t="s">
        <v>35</v>
      </c>
      <c r="D5" s="473"/>
      <c r="E5" s="474" t="s">
        <v>40</v>
      </c>
      <c r="F5" s="473"/>
      <c r="G5" s="474" t="s">
        <v>41</v>
      </c>
      <c r="H5" s="473"/>
      <c r="I5" s="474" t="s">
        <v>42</v>
      </c>
      <c r="J5" s="473"/>
      <c r="K5" s="87"/>
      <c r="L5" s="87"/>
    </row>
    <row r="6" spans="1:12" ht="12.75">
      <c r="A6" s="142" t="s">
        <v>6</v>
      </c>
      <c r="B6" s="142"/>
      <c r="C6" s="138" t="s">
        <v>361</v>
      </c>
      <c r="D6" s="138" t="s">
        <v>402</v>
      </c>
      <c r="E6" s="138" t="s">
        <v>361</v>
      </c>
      <c r="F6" s="138" t="s">
        <v>402</v>
      </c>
      <c r="G6" s="138" t="s">
        <v>361</v>
      </c>
      <c r="H6" s="138" t="s">
        <v>402</v>
      </c>
      <c r="I6" s="138" t="s">
        <v>361</v>
      </c>
      <c r="J6" s="138" t="s">
        <v>402</v>
      </c>
      <c r="K6" s="84"/>
      <c r="L6" s="84"/>
    </row>
    <row r="7" spans="1:14" ht="12.75">
      <c r="A7" s="44">
        <v>1</v>
      </c>
      <c r="B7" s="47" t="s">
        <v>7</v>
      </c>
      <c r="C7" s="47">
        <v>155</v>
      </c>
      <c r="D7" s="47">
        <f>'TABLE-1'!F7</f>
        <v>161</v>
      </c>
      <c r="E7" s="139">
        <v>423021</v>
      </c>
      <c r="F7" s="139">
        <f>'TABLE-2'!D6+'TABLE-2'!E6+'TABLE-2'!F6</f>
        <v>442810</v>
      </c>
      <c r="G7" s="139">
        <v>213949</v>
      </c>
      <c r="H7" s="139">
        <f>'TABLE-2'!G6+'TABLE-2'!H6+'TABLE-2'!I6</f>
        <v>222173</v>
      </c>
      <c r="I7" s="139">
        <f>(G7/E7)*100</f>
        <v>50.5764489233395</v>
      </c>
      <c r="J7" s="139">
        <f>(H7/F7)*100</f>
        <v>50.173437817574126</v>
      </c>
      <c r="K7" s="13"/>
      <c r="L7" s="13"/>
      <c r="M7" s="13"/>
      <c r="N7" s="13"/>
    </row>
    <row r="8" spans="1:14" ht="12.75">
      <c r="A8" s="44">
        <v>2</v>
      </c>
      <c r="B8" s="47" t="s">
        <v>8</v>
      </c>
      <c r="C8" s="47">
        <v>14</v>
      </c>
      <c r="D8" s="47">
        <f>'TABLE-1'!F8</f>
        <v>14</v>
      </c>
      <c r="E8" s="139">
        <v>35933</v>
      </c>
      <c r="F8" s="139">
        <f>'TABLE-2'!D7+'TABLE-2'!E7+'TABLE-2'!F7</f>
        <v>42155</v>
      </c>
      <c r="G8" s="139">
        <v>8527</v>
      </c>
      <c r="H8" s="139">
        <f>'TABLE-2'!G7+'TABLE-2'!H7+'TABLE-2'!I7</f>
        <v>10095</v>
      </c>
      <c r="I8" s="139">
        <f aca="true" t="shared" si="0" ref="I8:I26">(G8/E8)*100</f>
        <v>23.730275791055575</v>
      </c>
      <c r="J8" s="139">
        <f aca="true" t="shared" si="1" ref="J8:J45">(H8/F8)*100</f>
        <v>23.94733720792314</v>
      </c>
      <c r="K8" s="13"/>
      <c r="L8" s="13"/>
      <c r="M8" s="13"/>
      <c r="N8" s="13"/>
    </row>
    <row r="9" spans="1:14" ht="12.75">
      <c r="A9" s="44">
        <v>3</v>
      </c>
      <c r="B9" s="47" t="s">
        <v>9</v>
      </c>
      <c r="C9" s="47">
        <v>80</v>
      </c>
      <c r="D9" s="47">
        <f>'TABLE-1'!F9</f>
        <v>80</v>
      </c>
      <c r="E9" s="139">
        <v>347357</v>
      </c>
      <c r="F9" s="139">
        <f>'TABLE-2'!D8+'TABLE-2'!E8+'TABLE-2'!F8</f>
        <v>423681</v>
      </c>
      <c r="G9" s="139">
        <v>181112</v>
      </c>
      <c r="H9" s="139">
        <f>'TABLE-2'!G8+'TABLE-2'!H8+'TABLE-2'!I8</f>
        <v>219692</v>
      </c>
      <c r="I9" s="139">
        <f t="shared" si="0"/>
        <v>52.140017330872844</v>
      </c>
      <c r="J9" s="139">
        <f t="shared" si="1"/>
        <v>51.853163110925436</v>
      </c>
      <c r="K9" s="13"/>
      <c r="L9" s="13"/>
      <c r="M9" s="13"/>
      <c r="N9" s="13"/>
    </row>
    <row r="10" spans="1:14" ht="12.75">
      <c r="A10" s="44">
        <v>4</v>
      </c>
      <c r="B10" s="47" t="s">
        <v>10</v>
      </c>
      <c r="C10" s="47">
        <v>272</v>
      </c>
      <c r="D10" s="47">
        <f>'TABLE-1'!F10</f>
        <v>328</v>
      </c>
      <c r="E10" s="139">
        <v>773446</v>
      </c>
      <c r="F10" s="139">
        <f>'TABLE-2'!D9+'TABLE-2'!E9+'TABLE-2'!F9</f>
        <v>728661</v>
      </c>
      <c r="G10" s="139">
        <v>577348</v>
      </c>
      <c r="H10" s="139">
        <f>'TABLE-2'!G9+'TABLE-2'!H9+'TABLE-2'!I9</f>
        <v>591625</v>
      </c>
      <c r="I10" s="139">
        <f t="shared" si="0"/>
        <v>74.64619378728445</v>
      </c>
      <c r="J10" s="139">
        <f t="shared" si="1"/>
        <v>81.1934493543637</v>
      </c>
      <c r="K10" s="13"/>
      <c r="L10" s="13"/>
      <c r="M10" s="13"/>
      <c r="N10" s="13"/>
    </row>
    <row r="11" spans="1:14" ht="12.75">
      <c r="A11" s="44">
        <v>5</v>
      </c>
      <c r="B11" s="47" t="s">
        <v>11</v>
      </c>
      <c r="C11" s="47">
        <v>115</v>
      </c>
      <c r="D11" s="47">
        <f>'TABLE-1'!F11</f>
        <v>121</v>
      </c>
      <c r="E11" s="139">
        <v>186131</v>
      </c>
      <c r="F11" s="139">
        <f>'TABLE-2'!D10+'TABLE-2'!E10+'TABLE-2'!F10</f>
        <v>206032</v>
      </c>
      <c r="G11" s="139">
        <v>79345</v>
      </c>
      <c r="H11" s="139">
        <f>'TABLE-2'!G10+'TABLE-2'!H10+'TABLE-2'!I10</f>
        <v>97438</v>
      </c>
      <c r="I11" s="139">
        <f t="shared" si="0"/>
        <v>42.62857879665397</v>
      </c>
      <c r="J11" s="139">
        <f t="shared" si="1"/>
        <v>47.29265356837773</v>
      </c>
      <c r="K11" s="13"/>
      <c r="L11" s="13"/>
      <c r="M11" s="13"/>
      <c r="N11" s="13"/>
    </row>
    <row r="12" spans="1:14" ht="12.75">
      <c r="A12" s="44">
        <v>6</v>
      </c>
      <c r="B12" s="47" t="s">
        <v>12</v>
      </c>
      <c r="C12" s="47">
        <v>51</v>
      </c>
      <c r="D12" s="47">
        <f>'TABLE-1'!F12</f>
        <v>56</v>
      </c>
      <c r="E12" s="139">
        <v>164363</v>
      </c>
      <c r="F12" s="139">
        <f>'TABLE-2'!D11+'TABLE-2'!E11+'TABLE-2'!F11</f>
        <v>204485</v>
      </c>
      <c r="G12" s="139">
        <v>78608</v>
      </c>
      <c r="H12" s="139">
        <f>'TABLE-2'!G11+'TABLE-2'!H11+'TABLE-2'!I11</f>
        <v>99440</v>
      </c>
      <c r="I12" s="139">
        <f t="shared" si="0"/>
        <v>47.825848883264484</v>
      </c>
      <c r="J12" s="139">
        <f t="shared" si="1"/>
        <v>48.62948382521945</v>
      </c>
      <c r="K12" s="13"/>
      <c r="L12" s="13"/>
      <c r="M12" s="13"/>
      <c r="N12" s="13"/>
    </row>
    <row r="13" spans="1:14" ht="12.75">
      <c r="A13" s="44">
        <v>7</v>
      </c>
      <c r="B13" s="47" t="s">
        <v>13</v>
      </c>
      <c r="C13" s="47">
        <v>376</v>
      </c>
      <c r="D13" s="47">
        <f>'TABLE-1'!F13</f>
        <v>376</v>
      </c>
      <c r="E13" s="139">
        <v>871098</v>
      </c>
      <c r="F13" s="139">
        <f>'TABLE-2'!D12+'TABLE-2'!E12+'TABLE-2'!F12</f>
        <v>1022255</v>
      </c>
      <c r="G13" s="139">
        <v>540530</v>
      </c>
      <c r="H13" s="139">
        <f>'TABLE-2'!G12+'TABLE-2'!H12+'TABLE-2'!I12</f>
        <v>582068</v>
      </c>
      <c r="I13" s="139">
        <f t="shared" si="0"/>
        <v>62.05157169457397</v>
      </c>
      <c r="J13" s="139">
        <f t="shared" si="1"/>
        <v>56.939609001667876</v>
      </c>
      <c r="K13" s="13"/>
      <c r="L13" s="13"/>
      <c r="M13" s="13"/>
      <c r="N13" s="13"/>
    </row>
    <row r="14" spans="1:14" ht="12.75">
      <c r="A14" s="44">
        <v>8</v>
      </c>
      <c r="B14" s="47" t="s">
        <v>154</v>
      </c>
      <c r="C14" s="47">
        <v>18</v>
      </c>
      <c r="D14" s="47">
        <f>'TABLE-1'!F14</f>
        <v>22</v>
      </c>
      <c r="E14" s="139">
        <v>59580</v>
      </c>
      <c r="F14" s="139">
        <f>'TABLE-2'!D13+'TABLE-2'!E13+'TABLE-2'!F13</f>
        <v>60791</v>
      </c>
      <c r="G14" s="139">
        <v>61870</v>
      </c>
      <c r="H14" s="139">
        <f>'TABLE-2'!G13+'TABLE-2'!H13+'TABLE-2'!I13</f>
        <v>93202</v>
      </c>
      <c r="I14" s="139">
        <f t="shared" si="0"/>
        <v>103.84357166834508</v>
      </c>
      <c r="J14" s="139">
        <f t="shared" si="1"/>
        <v>153.31545788027833</v>
      </c>
      <c r="K14" s="13"/>
      <c r="L14" s="13"/>
      <c r="M14" s="13"/>
      <c r="N14" s="13"/>
    </row>
    <row r="15" spans="1:14" ht="12.75">
      <c r="A15" s="44">
        <v>9</v>
      </c>
      <c r="B15" s="47" t="s">
        <v>14</v>
      </c>
      <c r="C15" s="47">
        <v>37</v>
      </c>
      <c r="D15" s="47">
        <f>'TABLE-1'!F15</f>
        <v>43</v>
      </c>
      <c r="E15" s="139">
        <v>137611</v>
      </c>
      <c r="F15" s="139">
        <f>'TABLE-2'!D14+'TABLE-2'!E14+'TABLE-2'!F14</f>
        <v>163028</v>
      </c>
      <c r="G15" s="139">
        <v>115097</v>
      </c>
      <c r="H15" s="139">
        <f>'TABLE-2'!G14+'TABLE-2'!H14+'TABLE-2'!I14</f>
        <v>123051</v>
      </c>
      <c r="I15" s="139">
        <f t="shared" si="0"/>
        <v>83.6393892930071</v>
      </c>
      <c r="J15" s="139">
        <f t="shared" si="1"/>
        <v>75.47844542041858</v>
      </c>
      <c r="K15" s="13"/>
      <c r="L15" s="13"/>
      <c r="M15" s="13"/>
      <c r="N15" s="13"/>
    </row>
    <row r="16" spans="1:14" ht="12.75">
      <c r="A16" s="44">
        <v>10</v>
      </c>
      <c r="B16" s="47" t="s">
        <v>218</v>
      </c>
      <c r="C16" s="47">
        <v>29</v>
      </c>
      <c r="D16" s="47">
        <f>'TABLE-1'!F16</f>
        <v>29</v>
      </c>
      <c r="E16" s="139">
        <v>294284</v>
      </c>
      <c r="F16" s="139">
        <f>'TABLE-2'!D15+'TABLE-2'!E15+'TABLE-2'!F15</f>
        <v>373427</v>
      </c>
      <c r="G16" s="139">
        <v>143014</v>
      </c>
      <c r="H16" s="139">
        <f>'TABLE-2'!G15+'TABLE-2'!H15+'TABLE-2'!I15</f>
        <v>194712</v>
      </c>
      <c r="I16" s="139">
        <f>(G16/E16)*100</f>
        <v>48.59727338217505</v>
      </c>
      <c r="J16" s="139">
        <f>(H16/F16)*100</f>
        <v>52.14191796522479</v>
      </c>
      <c r="K16" s="13"/>
      <c r="L16" s="13"/>
      <c r="M16" s="13"/>
      <c r="N16" s="13"/>
    </row>
    <row r="17" spans="1:14" ht="12.75">
      <c r="A17" s="44">
        <v>11</v>
      </c>
      <c r="B17" s="47" t="s">
        <v>15</v>
      </c>
      <c r="C17" s="47">
        <v>16</v>
      </c>
      <c r="D17" s="47">
        <f>'TABLE-1'!F17</f>
        <v>17</v>
      </c>
      <c r="E17" s="139">
        <v>25420</v>
      </c>
      <c r="F17" s="139">
        <f>'TABLE-2'!D16+'TABLE-2'!E16+'TABLE-2'!F16</f>
        <v>31563</v>
      </c>
      <c r="G17" s="139">
        <v>7345</v>
      </c>
      <c r="H17" s="139">
        <f>'TABLE-2'!G16+'TABLE-2'!H16+'TABLE-2'!I16</f>
        <v>8577</v>
      </c>
      <c r="I17" s="139">
        <f t="shared" si="0"/>
        <v>28.894571203776554</v>
      </c>
      <c r="J17" s="139">
        <f t="shared" si="1"/>
        <v>27.174222982606217</v>
      </c>
      <c r="K17" s="13"/>
      <c r="L17" s="13"/>
      <c r="M17" s="13"/>
      <c r="N17" s="13"/>
    </row>
    <row r="18" spans="1:14" ht="12.75">
      <c r="A18" s="44">
        <v>12</v>
      </c>
      <c r="B18" s="47" t="s">
        <v>16</v>
      </c>
      <c r="C18" s="47">
        <v>19</v>
      </c>
      <c r="D18" s="47">
        <f>'TABLE-1'!F18</f>
        <v>19</v>
      </c>
      <c r="E18" s="139">
        <v>38304</v>
      </c>
      <c r="F18" s="139">
        <f>'TABLE-2'!D17+'TABLE-2'!E17+'TABLE-2'!F17</f>
        <v>51285</v>
      </c>
      <c r="G18" s="139">
        <v>13475</v>
      </c>
      <c r="H18" s="139">
        <f>'TABLE-2'!G17+'TABLE-2'!H17+'TABLE-2'!I17</f>
        <v>16459</v>
      </c>
      <c r="I18" s="139">
        <f t="shared" si="0"/>
        <v>35.17909356725146</v>
      </c>
      <c r="J18" s="139">
        <f t="shared" si="1"/>
        <v>32.093204640733155</v>
      </c>
      <c r="K18" s="13"/>
      <c r="L18" s="13"/>
      <c r="M18" s="13"/>
      <c r="N18" s="13"/>
    </row>
    <row r="19" spans="1:14" ht="12.75">
      <c r="A19" s="44">
        <v>13</v>
      </c>
      <c r="B19" s="47" t="s">
        <v>17</v>
      </c>
      <c r="C19" s="47">
        <v>48</v>
      </c>
      <c r="D19" s="47">
        <f>'TABLE-1'!F19</f>
        <v>48</v>
      </c>
      <c r="E19" s="139">
        <v>241011</v>
      </c>
      <c r="F19" s="139">
        <f>'TABLE-2'!D18+'TABLE-2'!E18+'TABLE-2'!F18</f>
        <v>285123</v>
      </c>
      <c r="G19" s="139">
        <v>100513</v>
      </c>
      <c r="H19" s="139">
        <f>'TABLE-2'!G18+'TABLE-2'!H18+'TABLE-2'!I18</f>
        <v>104672</v>
      </c>
      <c r="I19" s="139">
        <f t="shared" si="0"/>
        <v>41.70473546850559</v>
      </c>
      <c r="J19" s="139">
        <f t="shared" si="1"/>
        <v>36.711173774125555</v>
      </c>
      <c r="K19" s="13"/>
      <c r="L19" s="13"/>
      <c r="M19" s="13"/>
      <c r="N19" s="13"/>
    </row>
    <row r="20" spans="1:14" ht="12.75">
      <c r="A20" s="44">
        <v>14</v>
      </c>
      <c r="B20" s="47" t="s">
        <v>155</v>
      </c>
      <c r="C20" s="47">
        <v>26</v>
      </c>
      <c r="D20" s="47">
        <f>'TABLE-1'!F20</f>
        <v>26</v>
      </c>
      <c r="E20" s="139">
        <v>74513</v>
      </c>
      <c r="F20" s="139">
        <f>'TABLE-2'!D19+'TABLE-2'!E19+'TABLE-2'!F19</f>
        <v>65705</v>
      </c>
      <c r="G20" s="139">
        <v>33287</v>
      </c>
      <c r="H20" s="139">
        <f>'TABLE-2'!G19+'TABLE-2'!H19+'TABLE-2'!I19</f>
        <v>35838</v>
      </c>
      <c r="I20" s="139">
        <f t="shared" si="0"/>
        <v>44.672741669238924</v>
      </c>
      <c r="J20" s="139">
        <f t="shared" si="1"/>
        <v>54.54379423179362</v>
      </c>
      <c r="K20" s="13"/>
      <c r="L20" s="13"/>
      <c r="M20" s="13"/>
      <c r="N20" s="13"/>
    </row>
    <row r="21" spans="1:14" ht="12.75">
      <c r="A21" s="44">
        <v>15</v>
      </c>
      <c r="B21" s="47" t="s">
        <v>72</v>
      </c>
      <c r="C21" s="47">
        <v>190</v>
      </c>
      <c r="D21" s="47">
        <f>'TABLE-1'!F21</f>
        <v>198</v>
      </c>
      <c r="E21" s="139">
        <v>613926</v>
      </c>
      <c r="F21" s="139">
        <f>'TABLE-2'!D20+'TABLE-2'!E20+'TABLE-2'!F20</f>
        <v>773959</v>
      </c>
      <c r="G21" s="139">
        <v>378866</v>
      </c>
      <c r="H21" s="139">
        <f>'TABLE-2'!G20+'TABLE-2'!H20+'TABLE-2'!I20</f>
        <v>470643</v>
      </c>
      <c r="I21" s="139">
        <f t="shared" si="0"/>
        <v>61.71199786293462</v>
      </c>
      <c r="J21" s="139">
        <f t="shared" si="1"/>
        <v>60.80981033879056</v>
      </c>
      <c r="K21" s="13"/>
      <c r="L21" s="13"/>
      <c r="M21" s="13"/>
      <c r="N21" s="13"/>
    </row>
    <row r="22" spans="1:14" ht="12.75">
      <c r="A22" s="44">
        <v>16</v>
      </c>
      <c r="B22" s="47" t="s">
        <v>99</v>
      </c>
      <c r="C22" s="47">
        <v>49</v>
      </c>
      <c r="D22" s="47">
        <f>'TABLE-1'!F22</f>
        <v>49</v>
      </c>
      <c r="E22" s="139">
        <v>105137</v>
      </c>
      <c r="F22" s="139">
        <f>'TABLE-2'!D21+'TABLE-2'!E21+'TABLE-2'!F21</f>
        <v>127939</v>
      </c>
      <c r="G22" s="139">
        <v>41842</v>
      </c>
      <c r="H22" s="139">
        <f>'TABLE-2'!G21+'TABLE-2'!H21+'TABLE-2'!I21</f>
        <v>41480</v>
      </c>
      <c r="I22" s="139">
        <f t="shared" si="0"/>
        <v>39.79759742050848</v>
      </c>
      <c r="J22" s="139">
        <f t="shared" si="1"/>
        <v>32.42170096686702</v>
      </c>
      <c r="K22" s="13"/>
      <c r="L22" s="13"/>
      <c r="M22" s="13"/>
      <c r="N22" s="13"/>
    </row>
    <row r="23" spans="1:14" ht="12.75">
      <c r="A23" s="44">
        <v>17</v>
      </c>
      <c r="B23" s="47" t="s">
        <v>20</v>
      </c>
      <c r="C23" s="47">
        <v>114</v>
      </c>
      <c r="D23" s="47">
        <f>'TABLE-1'!F23</f>
        <v>114</v>
      </c>
      <c r="E23" s="139">
        <v>372642</v>
      </c>
      <c r="F23" s="139">
        <f>'TABLE-2'!D22+'TABLE-2'!E22+'TABLE-2'!F22</f>
        <v>393893</v>
      </c>
      <c r="G23" s="139">
        <v>230287</v>
      </c>
      <c r="H23" s="139">
        <f>'TABLE-2'!G22+'TABLE-2'!H22+'TABLE-2'!I22</f>
        <v>224741</v>
      </c>
      <c r="I23" s="139">
        <f t="shared" si="0"/>
        <v>61.79845535393219</v>
      </c>
      <c r="J23" s="139">
        <f t="shared" si="1"/>
        <v>57.05635794492413</v>
      </c>
      <c r="K23" s="13"/>
      <c r="L23" s="13"/>
      <c r="M23" s="13"/>
      <c r="N23" s="13"/>
    </row>
    <row r="24" spans="1:14" ht="12.75">
      <c r="A24" s="44">
        <v>18</v>
      </c>
      <c r="B24" s="47" t="s">
        <v>21</v>
      </c>
      <c r="C24" s="47">
        <v>198</v>
      </c>
      <c r="D24" s="47">
        <f>'TABLE-1'!F24</f>
        <v>207</v>
      </c>
      <c r="E24" s="139">
        <v>857412</v>
      </c>
      <c r="F24" s="139">
        <f>'TABLE-2'!D23+'TABLE-2'!E23+'TABLE-2'!F23</f>
        <v>788638</v>
      </c>
      <c r="G24" s="139">
        <v>258521</v>
      </c>
      <c r="H24" s="139">
        <f>'TABLE-2'!G23+'TABLE-2'!H23+'TABLE-2'!I23</f>
        <v>241626</v>
      </c>
      <c r="I24" s="139">
        <f t="shared" si="0"/>
        <v>30.151315820165802</v>
      </c>
      <c r="J24" s="139">
        <f t="shared" si="1"/>
        <v>30.63839175895658</v>
      </c>
      <c r="K24" s="13"/>
      <c r="L24" s="13"/>
      <c r="M24" s="13"/>
      <c r="N24" s="13"/>
    </row>
    <row r="25" spans="1:14" ht="12.75">
      <c r="A25" s="44">
        <v>19</v>
      </c>
      <c r="B25" s="47" t="s">
        <v>19</v>
      </c>
      <c r="C25" s="47">
        <v>10</v>
      </c>
      <c r="D25" s="47">
        <f>'TABLE-1'!F25</f>
        <v>10</v>
      </c>
      <c r="E25" s="139">
        <v>9608</v>
      </c>
      <c r="F25" s="139">
        <f>'TABLE-2'!D24+'TABLE-2'!E24+'TABLE-2'!F24</f>
        <v>9174</v>
      </c>
      <c r="G25" s="139">
        <v>8905</v>
      </c>
      <c r="H25" s="139">
        <f>'TABLE-2'!G24+'TABLE-2'!H24+'TABLE-2'!I24</f>
        <v>8785</v>
      </c>
      <c r="I25" s="139">
        <f t="shared" si="0"/>
        <v>92.68318068276436</v>
      </c>
      <c r="J25" s="139">
        <f t="shared" si="1"/>
        <v>95.75975583169829</v>
      </c>
      <c r="K25" s="13"/>
      <c r="L25" s="13"/>
      <c r="M25" s="13"/>
      <c r="N25" s="13"/>
    </row>
    <row r="26" spans="1:14" ht="12.75">
      <c r="A26" s="44">
        <v>20</v>
      </c>
      <c r="B26" s="47" t="s">
        <v>118</v>
      </c>
      <c r="C26" s="47">
        <v>13</v>
      </c>
      <c r="D26" s="47">
        <f>'TABLE-1'!F26</f>
        <v>13</v>
      </c>
      <c r="E26" s="139">
        <v>36455</v>
      </c>
      <c r="F26" s="139">
        <f>'TABLE-2'!D25+'TABLE-2'!E25+'TABLE-2'!F25</f>
        <v>47643</v>
      </c>
      <c r="G26" s="139">
        <v>15024</v>
      </c>
      <c r="H26" s="139">
        <f>'TABLE-2'!G25+'TABLE-2'!H25+'TABLE-2'!I25</f>
        <v>13834</v>
      </c>
      <c r="I26" s="139">
        <f t="shared" si="0"/>
        <v>41.212453710053495</v>
      </c>
      <c r="J26" s="139">
        <f t="shared" si="1"/>
        <v>29.036794492370337</v>
      </c>
      <c r="K26" s="13"/>
      <c r="L26" s="13"/>
      <c r="M26" s="13"/>
      <c r="N26" s="13"/>
    </row>
    <row r="27" spans="1:14" ht="14.25">
      <c r="A27" s="151"/>
      <c r="B27" s="48" t="s">
        <v>210</v>
      </c>
      <c r="C27" s="48">
        <f aca="true" t="shared" si="2" ref="C27:H27">SUM(C7:C26)</f>
        <v>1830</v>
      </c>
      <c r="D27" s="48">
        <f>'TABLE-1'!F27</f>
        <v>1931</v>
      </c>
      <c r="E27" s="109">
        <f t="shared" si="2"/>
        <v>5667252</v>
      </c>
      <c r="F27" s="109">
        <f t="shared" si="2"/>
        <v>6242247</v>
      </c>
      <c r="G27" s="109">
        <f t="shared" si="2"/>
        <v>3087465</v>
      </c>
      <c r="H27" s="109">
        <f t="shared" si="2"/>
        <v>3400151</v>
      </c>
      <c r="I27" s="109">
        <f aca="true" t="shared" si="3" ref="I27:I37">(G27/E27)*100</f>
        <v>54.47904910528065</v>
      </c>
      <c r="J27" s="109">
        <f t="shared" si="1"/>
        <v>54.46998492690213</v>
      </c>
      <c r="K27" s="13"/>
      <c r="L27" s="13"/>
      <c r="M27" s="13"/>
      <c r="N27" s="13"/>
    </row>
    <row r="28" spans="1:14" ht="12.75">
      <c r="A28" s="44">
        <v>21</v>
      </c>
      <c r="B28" s="47" t="s">
        <v>23</v>
      </c>
      <c r="C28" s="47">
        <v>4</v>
      </c>
      <c r="D28" s="47">
        <f>'TABLE-1'!F28</f>
        <v>4</v>
      </c>
      <c r="E28" s="139">
        <v>11660</v>
      </c>
      <c r="F28" s="139">
        <f>'TABLE-2'!D27+'TABLE-2'!E27+'TABLE-2'!F27</f>
        <v>14931</v>
      </c>
      <c r="G28" s="139">
        <v>17990</v>
      </c>
      <c r="H28" s="139">
        <f>'TABLE-2'!G27+'TABLE-2'!H27+'TABLE-2'!I27</f>
        <v>21478</v>
      </c>
      <c r="I28" s="139">
        <f t="shared" si="3"/>
        <v>154.28816466552314</v>
      </c>
      <c r="J28" s="139">
        <f t="shared" si="1"/>
        <v>143.84836916482487</v>
      </c>
      <c r="K28" s="13"/>
      <c r="L28" s="13"/>
      <c r="M28" s="13"/>
      <c r="N28" s="13"/>
    </row>
    <row r="29" spans="1:14" ht="12.75">
      <c r="A29" s="44">
        <v>22</v>
      </c>
      <c r="B29" s="47" t="s">
        <v>245</v>
      </c>
      <c r="C29" s="47">
        <v>2</v>
      </c>
      <c r="D29" s="47">
        <f>'TABLE-1'!F29</f>
        <v>2</v>
      </c>
      <c r="E29" s="139">
        <v>11126</v>
      </c>
      <c r="F29" s="139">
        <f>'TABLE-2'!D28+'TABLE-2'!E28+'TABLE-2'!F28</f>
        <v>10381</v>
      </c>
      <c r="G29" s="139">
        <v>42314</v>
      </c>
      <c r="H29" s="139">
        <f>'TABLE-2'!G28+'TABLE-2'!H28+'TABLE-2'!I28</f>
        <v>62465</v>
      </c>
      <c r="I29" s="139">
        <f t="shared" si="3"/>
        <v>380.31637605608483</v>
      </c>
      <c r="J29" s="139">
        <f t="shared" si="1"/>
        <v>601.7243040169541</v>
      </c>
      <c r="K29" s="13"/>
      <c r="L29" s="13"/>
      <c r="M29" s="13"/>
      <c r="N29" s="13"/>
    </row>
    <row r="30" spans="1:14" ht="12.75">
      <c r="A30" s="44">
        <v>23</v>
      </c>
      <c r="B30" s="47" t="s">
        <v>160</v>
      </c>
      <c r="C30" s="47">
        <v>6</v>
      </c>
      <c r="D30" s="47">
        <f>'TABLE-1'!F30</f>
        <v>6</v>
      </c>
      <c r="E30" s="139">
        <v>16563</v>
      </c>
      <c r="F30" s="139">
        <f>'TABLE-2'!D29+'TABLE-2'!E29+'TABLE-2'!F29</f>
        <v>16989</v>
      </c>
      <c r="G30" s="139">
        <v>33605</v>
      </c>
      <c r="H30" s="139">
        <f>'TABLE-2'!G29+'TABLE-2'!H29+'TABLE-2'!I29</f>
        <v>42387</v>
      </c>
      <c r="I30" s="139">
        <f t="shared" si="3"/>
        <v>202.891988166395</v>
      </c>
      <c r="J30" s="139">
        <f t="shared" si="1"/>
        <v>249.49673318029312</v>
      </c>
      <c r="K30" s="13"/>
      <c r="L30" s="13"/>
      <c r="M30" s="13"/>
      <c r="N30" s="13"/>
    </row>
    <row r="31" spans="1:14" ht="12.75">
      <c r="A31" s="44">
        <v>24</v>
      </c>
      <c r="B31" s="47" t="s">
        <v>22</v>
      </c>
      <c r="C31" s="47">
        <v>2</v>
      </c>
      <c r="D31" s="47">
        <f>'TABLE-1'!F31</f>
        <v>2</v>
      </c>
      <c r="E31" s="139">
        <v>18274</v>
      </c>
      <c r="F31" s="139">
        <f>'TABLE-2'!D30+'TABLE-2'!E30+'TABLE-2'!F30</f>
        <v>21655</v>
      </c>
      <c r="G31" s="139">
        <v>85920</v>
      </c>
      <c r="H31" s="139">
        <f>'TABLE-2'!G30+'TABLE-2'!H30+'TABLE-2'!I30</f>
        <v>121596</v>
      </c>
      <c r="I31" s="139">
        <f t="shared" si="3"/>
        <v>470.1762066323739</v>
      </c>
      <c r="J31" s="139">
        <f t="shared" si="1"/>
        <v>561.5146617409374</v>
      </c>
      <c r="K31" s="13"/>
      <c r="L31" s="13"/>
      <c r="M31" s="13"/>
      <c r="N31" s="13"/>
    </row>
    <row r="32" spans="1:14" ht="12.75">
      <c r="A32" s="44">
        <v>25</v>
      </c>
      <c r="B32" s="47" t="s">
        <v>133</v>
      </c>
      <c r="C32" s="47">
        <v>8</v>
      </c>
      <c r="D32" s="47">
        <f>'TABLE-1'!F32</f>
        <v>8</v>
      </c>
      <c r="E32" s="139">
        <v>32943</v>
      </c>
      <c r="F32" s="139">
        <f>'TABLE-2'!D31+'TABLE-2'!E31+'TABLE-2'!F31</f>
        <v>37409</v>
      </c>
      <c r="G32" s="139">
        <v>26721</v>
      </c>
      <c r="H32" s="139">
        <f>'TABLE-2'!G31+'TABLE-2'!H31+'TABLE-2'!I31</f>
        <v>50232</v>
      </c>
      <c r="I32" s="139">
        <f t="shared" si="3"/>
        <v>81.11283125398415</v>
      </c>
      <c r="J32" s="139">
        <f t="shared" si="1"/>
        <v>134.27784757678634</v>
      </c>
      <c r="K32" s="13"/>
      <c r="L32" s="13"/>
      <c r="M32" s="13"/>
      <c r="N32" s="13"/>
    </row>
    <row r="33" spans="1:14" ht="12.75">
      <c r="A33" s="44">
        <v>26</v>
      </c>
      <c r="B33" s="47" t="s">
        <v>18</v>
      </c>
      <c r="C33" s="47">
        <v>1023</v>
      </c>
      <c r="D33" s="47">
        <f>'TABLE-1'!F33</f>
        <v>1005</v>
      </c>
      <c r="E33" s="139">
        <v>4674452</v>
      </c>
      <c r="F33" s="139">
        <f>'TABLE-2'!D32+'TABLE-2'!E32+'TABLE-2'!F32</f>
        <v>4907779</v>
      </c>
      <c r="G33" s="139">
        <v>2695820</v>
      </c>
      <c r="H33" s="139">
        <f>'TABLE-2'!G32+'TABLE-2'!H32+'TABLE-2'!I32</f>
        <v>2675712</v>
      </c>
      <c r="I33" s="139">
        <f t="shared" si="3"/>
        <v>57.67135912402138</v>
      </c>
      <c r="J33" s="139">
        <f t="shared" si="1"/>
        <v>54.51981436001906</v>
      </c>
      <c r="K33" s="13"/>
      <c r="L33" s="13"/>
      <c r="M33" s="13"/>
      <c r="N33" s="13"/>
    </row>
    <row r="34" spans="1:14" ht="14.25">
      <c r="A34" s="151"/>
      <c r="B34" s="48" t="s">
        <v>212</v>
      </c>
      <c r="C34" s="48">
        <f>SUM(C28:C33)</f>
        <v>1045</v>
      </c>
      <c r="D34" s="48">
        <f>'TABLE-1'!F34</f>
        <v>1027</v>
      </c>
      <c r="E34" s="109">
        <f>SUM(E28:E33)</f>
        <v>4765018</v>
      </c>
      <c r="F34" s="109">
        <f>SUM(F28:F33)</f>
        <v>5009144</v>
      </c>
      <c r="G34" s="109">
        <f>SUM(G28:G33)</f>
        <v>2902370</v>
      </c>
      <c r="H34" s="109">
        <f>SUM(H28:H33)</f>
        <v>2973870</v>
      </c>
      <c r="I34" s="109">
        <f t="shared" si="3"/>
        <v>60.909948294004344</v>
      </c>
      <c r="J34" s="109">
        <f>(H34/F34)*100</f>
        <v>59.36882629047997</v>
      </c>
      <c r="K34" s="13"/>
      <c r="L34" s="13"/>
      <c r="M34" s="13"/>
      <c r="N34" s="13"/>
    </row>
    <row r="35" spans="1:14" ht="12.75">
      <c r="A35" s="44">
        <v>27</v>
      </c>
      <c r="B35" s="47" t="s">
        <v>214</v>
      </c>
      <c r="C35" s="47">
        <v>53</v>
      </c>
      <c r="D35" s="47">
        <f>'TABLE-1'!F35</f>
        <v>55</v>
      </c>
      <c r="E35" s="139">
        <v>158578</v>
      </c>
      <c r="F35" s="139">
        <f>'TABLE-2'!D34+'TABLE-2'!E34+'TABLE-2'!F34</f>
        <v>218867</v>
      </c>
      <c r="G35" s="139">
        <v>242373</v>
      </c>
      <c r="H35" s="139">
        <f>'TABLE-2'!G34+'TABLE-2'!H34+'TABLE-2'!I34</f>
        <v>300440</v>
      </c>
      <c r="I35" s="139">
        <f t="shared" si="3"/>
        <v>152.84150386560557</v>
      </c>
      <c r="J35" s="139">
        <f t="shared" si="1"/>
        <v>137.27057984986314</v>
      </c>
      <c r="K35" s="13"/>
      <c r="L35" s="13"/>
      <c r="M35" s="13"/>
      <c r="N35" s="13"/>
    </row>
    <row r="36" spans="1:14" ht="12.75">
      <c r="A36" s="44">
        <v>28</v>
      </c>
      <c r="B36" s="47" t="s">
        <v>205</v>
      </c>
      <c r="C36" s="47">
        <v>84</v>
      </c>
      <c r="D36" s="47">
        <f>'TABLE-1'!F36</f>
        <v>98</v>
      </c>
      <c r="E36" s="139">
        <v>218976</v>
      </c>
      <c r="F36" s="139">
        <f>'TABLE-2'!D35+'TABLE-2'!E35+'TABLE-2'!F35</f>
        <v>176328</v>
      </c>
      <c r="G36" s="139">
        <v>349656</v>
      </c>
      <c r="H36" s="139">
        <f>'TABLE-2'!G35+'TABLE-2'!H35+'TABLE-2'!I35</f>
        <v>255249</v>
      </c>
      <c r="I36" s="139">
        <f t="shared" si="3"/>
        <v>159.6777729066199</v>
      </c>
      <c r="J36" s="139">
        <f t="shared" si="1"/>
        <v>144.75806451612902</v>
      </c>
      <c r="K36" s="13"/>
      <c r="L36" s="13"/>
      <c r="M36" s="13"/>
      <c r="N36" s="13"/>
    </row>
    <row r="37" spans="1:14" ht="12.75">
      <c r="A37" s="44">
        <v>29</v>
      </c>
      <c r="B37" s="47" t="s">
        <v>206</v>
      </c>
      <c r="C37" s="47">
        <v>5</v>
      </c>
      <c r="D37" s="47">
        <f>'TABLE-1'!F37</f>
        <v>8</v>
      </c>
      <c r="E37" s="139">
        <v>55367</v>
      </c>
      <c r="F37" s="139">
        <f>'TABLE-2'!D36+'TABLE-2'!E36+'TABLE-2'!F36</f>
        <v>67375</v>
      </c>
      <c r="G37" s="139">
        <v>47798</v>
      </c>
      <c r="H37" s="139">
        <f>'TABLE-2'!G36+'TABLE-2'!H36+'TABLE-2'!I36</f>
        <v>64998</v>
      </c>
      <c r="I37" s="139">
        <f t="shared" si="3"/>
        <v>86.32940199035527</v>
      </c>
      <c r="J37" s="139">
        <f t="shared" si="1"/>
        <v>96.47198515769945</v>
      </c>
      <c r="K37" s="13"/>
      <c r="L37" s="13"/>
      <c r="M37" s="13"/>
      <c r="N37" s="13"/>
    </row>
    <row r="38" spans="1:14" ht="12.75">
      <c r="A38" s="44">
        <v>30</v>
      </c>
      <c r="B38" s="47" t="s">
        <v>207</v>
      </c>
      <c r="C38" s="47">
        <v>2</v>
      </c>
      <c r="D38" s="47">
        <f>'TABLE-1'!F38</f>
        <v>2</v>
      </c>
      <c r="E38" s="139">
        <v>3849</v>
      </c>
      <c r="F38" s="139">
        <f>'TABLE-2'!D37+'TABLE-2'!E37+'TABLE-2'!F37</f>
        <v>3325</v>
      </c>
      <c r="G38" s="139">
        <v>7558</v>
      </c>
      <c r="H38" s="139">
        <f>'TABLE-2'!G37+'TABLE-2'!H37+'TABLE-2'!I37</f>
        <v>11580</v>
      </c>
      <c r="I38" s="139">
        <f aca="true" t="shared" si="4" ref="I38:I45">(G38/E38)*100</f>
        <v>196.36269160820993</v>
      </c>
      <c r="J38" s="139">
        <f t="shared" si="1"/>
        <v>348.2706766917293</v>
      </c>
      <c r="K38" s="13"/>
      <c r="L38" s="13"/>
      <c r="M38" s="13"/>
      <c r="N38" s="138"/>
    </row>
    <row r="39" spans="1:14" ht="12.75">
      <c r="A39" s="88">
        <v>31</v>
      </c>
      <c r="B39" s="89" t="s">
        <v>328</v>
      </c>
      <c r="C39" s="47">
        <v>3</v>
      </c>
      <c r="D39" s="47">
        <f>'TABLE-1'!F39</f>
        <v>3</v>
      </c>
      <c r="E39" s="139">
        <v>2260</v>
      </c>
      <c r="F39" s="139">
        <f>'TABLE-2'!D38+'TABLE-2'!E38+'TABLE-2'!F38</f>
        <v>2751</v>
      </c>
      <c r="G39" s="139">
        <v>6049</v>
      </c>
      <c r="H39" s="139">
        <f>'TABLE-2'!G38+'TABLE-2'!H38+'TABLE-2'!I38</f>
        <v>7644</v>
      </c>
      <c r="I39" s="139">
        <f t="shared" si="4"/>
        <v>267.6548672566372</v>
      </c>
      <c r="J39" s="139">
        <f t="shared" si="1"/>
        <v>277.86259541984737</v>
      </c>
      <c r="K39" s="13"/>
      <c r="L39" s="13"/>
      <c r="M39" s="13"/>
      <c r="N39" s="13"/>
    </row>
    <row r="40" spans="1:14" ht="12.75">
      <c r="A40" s="44">
        <v>32</v>
      </c>
      <c r="B40" s="47" t="s">
        <v>224</v>
      </c>
      <c r="C40" s="47">
        <v>1</v>
      </c>
      <c r="D40" s="47">
        <f>'TABLE-1'!F40</f>
        <v>1</v>
      </c>
      <c r="E40" s="139">
        <v>2460</v>
      </c>
      <c r="F40" s="139">
        <f>'TABLE-2'!D39+'TABLE-2'!E39+'TABLE-2'!F39</f>
        <v>1450</v>
      </c>
      <c r="G40" s="139">
        <v>1099</v>
      </c>
      <c r="H40" s="139">
        <f>'TABLE-2'!G39+'TABLE-2'!H39+'TABLE-2'!I39</f>
        <v>945</v>
      </c>
      <c r="I40" s="139">
        <f t="shared" si="4"/>
        <v>44.674796747967484</v>
      </c>
      <c r="J40" s="139">
        <f t="shared" si="1"/>
        <v>65.17241379310344</v>
      </c>
      <c r="K40" s="13"/>
      <c r="L40" s="13"/>
      <c r="M40" s="13"/>
      <c r="N40" s="13"/>
    </row>
    <row r="41" spans="1:14" ht="12.75">
      <c r="A41" s="44">
        <v>33</v>
      </c>
      <c r="B41" s="47" t="s">
        <v>236</v>
      </c>
      <c r="C41" s="47">
        <v>3</v>
      </c>
      <c r="D41" s="47">
        <f>'TABLE-1'!F41</f>
        <v>3</v>
      </c>
      <c r="E41" s="139">
        <v>15770</v>
      </c>
      <c r="F41" s="139">
        <f>'TABLE-2'!D40+'TABLE-2'!E40+'TABLE-2'!F40</f>
        <v>17120</v>
      </c>
      <c r="G41" s="139">
        <v>9131</v>
      </c>
      <c r="H41" s="139">
        <f>'TABLE-2'!G40+'TABLE-2'!H40+'TABLE-2'!I40</f>
        <v>9835</v>
      </c>
      <c r="I41" s="139">
        <f t="shared" si="4"/>
        <v>57.901077996195305</v>
      </c>
      <c r="J41" s="139">
        <f t="shared" si="1"/>
        <v>57.447429906542055</v>
      </c>
      <c r="K41" s="13"/>
      <c r="L41" s="13"/>
      <c r="M41" s="13"/>
      <c r="N41" s="13"/>
    </row>
    <row r="42" spans="1:14" ht="12.75">
      <c r="A42" s="44">
        <v>34</v>
      </c>
      <c r="B42" s="47" t="s">
        <v>24</v>
      </c>
      <c r="C42" s="47">
        <v>2</v>
      </c>
      <c r="D42" s="47">
        <f>'TABLE-1'!F42</f>
        <v>2</v>
      </c>
      <c r="E42" s="139">
        <v>24608</v>
      </c>
      <c r="F42" s="139">
        <f>'TABLE-2'!D41+'TABLE-2'!E41+'TABLE-2'!F41</f>
        <v>25758</v>
      </c>
      <c r="G42" s="139">
        <v>4717</v>
      </c>
      <c r="H42" s="139">
        <f>'TABLE-2'!G41+'TABLE-2'!H41+'TABLE-2'!I41</f>
        <v>3611</v>
      </c>
      <c r="I42" s="139">
        <f t="shared" si="4"/>
        <v>19.168563068920676</v>
      </c>
      <c r="J42" s="139">
        <f t="shared" si="1"/>
        <v>14.018945570308253</v>
      </c>
      <c r="K42" s="13"/>
      <c r="L42" s="13"/>
      <c r="M42" s="13"/>
      <c r="N42" s="13"/>
    </row>
    <row r="43" spans="1:14" ht="12.75">
      <c r="A43" s="44">
        <v>35</v>
      </c>
      <c r="B43" s="47" t="s">
        <v>209</v>
      </c>
      <c r="C43" s="47">
        <v>1</v>
      </c>
      <c r="D43" s="47">
        <f>'TABLE-1'!F43</f>
        <v>3</v>
      </c>
      <c r="E43" s="139">
        <v>5447</v>
      </c>
      <c r="F43" s="139">
        <f>'TABLE-2'!D42+'TABLE-2'!E42+'TABLE-2'!F42</f>
        <v>6705</v>
      </c>
      <c r="G43" s="139">
        <v>5417</v>
      </c>
      <c r="H43" s="139">
        <f>'TABLE-2'!G42+'TABLE-2'!H42+'TABLE-2'!I42</f>
        <v>8113</v>
      </c>
      <c r="I43" s="139">
        <f t="shared" si="4"/>
        <v>99.44923811272261</v>
      </c>
      <c r="J43" s="139">
        <f t="shared" si="1"/>
        <v>120.99925428784488</v>
      </c>
      <c r="K43" s="13"/>
      <c r="L43" s="13"/>
      <c r="M43" s="13"/>
      <c r="N43" s="13"/>
    </row>
    <row r="44" spans="1:14" ht="12.75">
      <c r="A44" s="44">
        <v>36</v>
      </c>
      <c r="B44" s="47" t="s">
        <v>329</v>
      </c>
      <c r="C44" s="47">
        <v>2</v>
      </c>
      <c r="D44" s="47">
        <f>'TABLE-1'!F44</f>
        <v>2</v>
      </c>
      <c r="E44" s="139">
        <v>4293</v>
      </c>
      <c r="F44" s="139">
        <f>'TABLE-2'!D43+'TABLE-2'!E43+'TABLE-2'!F43</f>
        <v>5028</v>
      </c>
      <c r="G44" s="139">
        <v>709</v>
      </c>
      <c r="H44" s="139">
        <f>'TABLE-2'!G43+'TABLE-2'!H43+'TABLE-2'!I43</f>
        <v>784</v>
      </c>
      <c r="I44" s="139">
        <f t="shared" si="4"/>
        <v>16.515257395760543</v>
      </c>
      <c r="J44" s="139">
        <f t="shared" si="1"/>
        <v>15.592680986475735</v>
      </c>
      <c r="K44" s="13"/>
      <c r="L44" s="13"/>
      <c r="M44" s="13"/>
      <c r="N44" s="13"/>
    </row>
    <row r="45" spans="1:14" ht="12.75">
      <c r="A45" s="44">
        <v>37</v>
      </c>
      <c r="B45" s="47" t="s">
        <v>350</v>
      </c>
      <c r="C45" s="47">
        <v>40</v>
      </c>
      <c r="D45" s="47">
        <f>'TABLE-1'!F45</f>
        <v>43</v>
      </c>
      <c r="E45" s="139">
        <v>182203</v>
      </c>
      <c r="F45" s="139">
        <f>'TABLE-2'!D44+'TABLE-2'!E44+'TABLE-2'!F44</f>
        <v>193629</v>
      </c>
      <c r="G45" s="139">
        <v>157670</v>
      </c>
      <c r="H45" s="139">
        <f>'TABLE-2'!G44+'TABLE-2'!H44+'TABLE-2'!I44</f>
        <v>171203</v>
      </c>
      <c r="I45" s="139">
        <f t="shared" si="4"/>
        <v>86.53534793609326</v>
      </c>
      <c r="J45" s="139">
        <f t="shared" si="1"/>
        <v>88.41805721250434</v>
      </c>
      <c r="K45" s="13"/>
      <c r="L45" s="13"/>
      <c r="M45" s="13"/>
      <c r="N45" s="13"/>
    </row>
    <row r="46" spans="1:14" ht="14.25">
      <c r="A46" s="151"/>
      <c r="B46" s="48" t="s">
        <v>211</v>
      </c>
      <c r="C46" s="48">
        <f>SUM(C35:C45)</f>
        <v>196</v>
      </c>
      <c r="D46" s="48">
        <f>'TABLE-1'!F46</f>
        <v>220</v>
      </c>
      <c r="E46" s="48">
        <f>SUM(E35:E45)</f>
        <v>673811</v>
      </c>
      <c r="F46" s="48">
        <f>SUM(F35:F45)</f>
        <v>718336</v>
      </c>
      <c r="G46" s="48">
        <f>SUM(G35:G45)</f>
        <v>832177</v>
      </c>
      <c r="H46" s="48">
        <f>SUM(H35:H45)</f>
        <v>834402</v>
      </c>
      <c r="I46" s="109">
        <f>(G46/E46)*100</f>
        <v>123.50302978134818</v>
      </c>
      <c r="J46" s="109">
        <f>(H46/F46)*100</f>
        <v>116.1576198325018</v>
      </c>
      <c r="K46" s="13"/>
      <c r="L46" s="13"/>
      <c r="M46" s="13"/>
      <c r="N46" s="13"/>
    </row>
    <row r="47" spans="1:12" ht="14.25">
      <c r="A47" s="151"/>
      <c r="B47" s="143" t="s">
        <v>117</v>
      </c>
      <c r="C47" s="48">
        <f aca="true" t="shared" si="5" ref="C47:H47">C27+C34+C46</f>
        <v>3071</v>
      </c>
      <c r="D47" s="48">
        <f t="shared" si="5"/>
        <v>3178</v>
      </c>
      <c r="E47" s="48">
        <f t="shared" si="5"/>
        <v>11106081</v>
      </c>
      <c r="F47" s="48">
        <f t="shared" si="5"/>
        <v>11969727</v>
      </c>
      <c r="G47" s="48">
        <f t="shared" si="5"/>
        <v>6822012</v>
      </c>
      <c r="H47" s="48">
        <f t="shared" si="5"/>
        <v>7208423</v>
      </c>
      <c r="I47" s="109">
        <f>(G47/E47)*100</f>
        <v>61.425916126489625</v>
      </c>
      <c r="J47" s="109">
        <f>(H47/F47)*100</f>
        <v>60.2221170123596</v>
      </c>
      <c r="K47" s="14"/>
      <c r="L47" s="14"/>
    </row>
    <row r="48" spans="1:12" ht="15">
      <c r="A48" s="44"/>
      <c r="B48" s="144"/>
      <c r="C48" s="112"/>
      <c r="D48" s="112">
        <f>'TABLE-1'!F43</f>
        <v>3</v>
      </c>
      <c r="E48" s="140"/>
      <c r="F48" s="140"/>
      <c r="G48" s="140"/>
      <c r="H48" s="140"/>
      <c r="I48" s="112"/>
      <c r="J48" s="112"/>
      <c r="K48" s="84"/>
      <c r="L48" s="84"/>
    </row>
    <row r="49" spans="1:12" ht="15">
      <c r="A49" s="44"/>
      <c r="D49" s="16">
        <f>'TABLE-1'!F45</f>
        <v>43</v>
      </c>
      <c r="E49" s="15"/>
      <c r="F49" s="15"/>
      <c r="G49" s="15"/>
      <c r="H49" s="15"/>
      <c r="I49" s="16" t="s">
        <v>31</v>
      </c>
      <c r="K49" s="84"/>
      <c r="L49" s="84"/>
    </row>
    <row r="50" spans="1:12" ht="15">
      <c r="A50" s="44"/>
      <c r="D50" s="16" t="e">
        <f>'TABLE-1'!#REF!</f>
        <v>#REF!</v>
      </c>
      <c r="E50" s="15"/>
      <c r="F50" s="15"/>
      <c r="G50" s="15"/>
      <c r="H50" s="15"/>
      <c r="I50" s="16" t="s">
        <v>31</v>
      </c>
      <c r="J50" s="17"/>
      <c r="K50" s="84"/>
      <c r="L50" s="84"/>
    </row>
    <row r="51" spans="1:12" ht="12.75">
      <c r="A51" s="143" t="s">
        <v>116</v>
      </c>
      <c r="B51" s="84"/>
      <c r="C51" s="17"/>
      <c r="D51" s="17"/>
      <c r="E51" s="17"/>
      <c r="F51" s="17"/>
      <c r="G51" s="141"/>
      <c r="H51" s="17"/>
      <c r="I51" s="17"/>
      <c r="J51" s="17"/>
      <c r="K51" s="84"/>
      <c r="L51" s="84"/>
    </row>
    <row r="52" spans="1:12" ht="12.75">
      <c r="A52" s="143" t="s">
        <v>116</v>
      </c>
      <c r="B52" s="153" t="s">
        <v>5</v>
      </c>
      <c r="C52" s="468" t="s">
        <v>35</v>
      </c>
      <c r="D52" s="469"/>
      <c r="E52" s="468" t="s">
        <v>40</v>
      </c>
      <c r="F52" s="469"/>
      <c r="G52" s="468" t="s">
        <v>41</v>
      </c>
      <c r="H52" s="469"/>
      <c r="I52" s="468" t="s">
        <v>42</v>
      </c>
      <c r="J52" s="469"/>
      <c r="K52" s="87"/>
      <c r="L52" s="87"/>
    </row>
    <row r="53" spans="1:12" ht="12.75">
      <c r="A53" s="143" t="s">
        <v>6</v>
      </c>
      <c r="B53" s="154"/>
      <c r="C53" s="138" t="s">
        <v>361</v>
      </c>
      <c r="D53" s="138" t="s">
        <v>402</v>
      </c>
      <c r="E53" s="138" t="s">
        <v>361</v>
      </c>
      <c r="F53" s="138" t="s">
        <v>402</v>
      </c>
      <c r="G53" s="138" t="s">
        <v>361</v>
      </c>
      <c r="H53" s="138" t="s">
        <v>402</v>
      </c>
      <c r="I53" s="138" t="s">
        <v>361</v>
      </c>
      <c r="J53" s="138" t="s">
        <v>402</v>
      </c>
      <c r="K53" s="84"/>
      <c r="L53" s="84"/>
    </row>
    <row r="54" spans="1:14" ht="15" customHeight="1">
      <c r="A54" s="44">
        <v>38</v>
      </c>
      <c r="B54" s="47" t="s">
        <v>73</v>
      </c>
      <c r="C54" s="47">
        <v>80</v>
      </c>
      <c r="D54" s="47">
        <f>'TABLE-1'!F54</f>
        <v>80</v>
      </c>
      <c r="E54" s="139">
        <v>60386</v>
      </c>
      <c r="F54" s="139">
        <f>'TABLE-2'!D52+'TABLE-2'!E52+'TABLE-2'!F52</f>
        <v>61585</v>
      </c>
      <c r="G54" s="139">
        <v>25077</v>
      </c>
      <c r="H54" s="139">
        <f>'TABLE-2'!G52+'TABLE-2'!H52+'TABLE-2'!I52</f>
        <v>26955</v>
      </c>
      <c r="I54" s="139">
        <f aca="true" t="shared" si="6" ref="I54:I61">(G54/E54)*100</f>
        <v>41.52783757824661</v>
      </c>
      <c r="J54" s="139">
        <f aca="true" t="shared" si="7" ref="J54:J61">(H54/F54)*100</f>
        <v>43.76877486400909</v>
      </c>
      <c r="K54" s="13"/>
      <c r="L54" s="13"/>
      <c r="M54" s="13"/>
      <c r="N54" s="13"/>
    </row>
    <row r="55" spans="1:14" ht="15" customHeight="1">
      <c r="A55" s="44">
        <v>39</v>
      </c>
      <c r="B55" s="47" t="s">
        <v>250</v>
      </c>
      <c r="C55" s="47">
        <v>220</v>
      </c>
      <c r="D55" s="47">
        <f>'TABLE-1'!F55</f>
        <v>221</v>
      </c>
      <c r="E55" s="139">
        <v>161275</v>
      </c>
      <c r="F55" s="139">
        <f>'TABLE-2'!D53+'TABLE-2'!E53+'TABLE-2'!F53</f>
        <v>175386</v>
      </c>
      <c r="G55" s="139">
        <v>101755</v>
      </c>
      <c r="H55" s="139">
        <f>'TABLE-2'!G53+'TABLE-2'!H53+'TABLE-2'!I53</f>
        <v>109042</v>
      </c>
      <c r="I55" s="139">
        <f t="shared" si="6"/>
        <v>63.0940939389242</v>
      </c>
      <c r="J55" s="139">
        <f t="shared" si="7"/>
        <v>62.17257933928592</v>
      </c>
      <c r="K55" s="13"/>
      <c r="L55" s="13"/>
      <c r="M55" s="13"/>
      <c r="N55" s="13"/>
    </row>
    <row r="56" spans="1:14" ht="15" customHeight="1">
      <c r="A56" s="44">
        <v>40</v>
      </c>
      <c r="B56" s="47" t="s">
        <v>28</v>
      </c>
      <c r="C56" s="47">
        <v>43</v>
      </c>
      <c r="D56" s="47">
        <f>'TABLE-1'!F56</f>
        <v>43</v>
      </c>
      <c r="E56" s="47">
        <v>24508</v>
      </c>
      <c r="F56" s="139">
        <f>'TABLE-2'!D54+'TABLE-2'!E54+'TABLE-2'!F54</f>
        <v>24829</v>
      </c>
      <c r="G56" s="139">
        <v>7983</v>
      </c>
      <c r="H56" s="139">
        <f>'TABLE-2'!G54+'TABLE-2'!H54+'TABLE-2'!I54</f>
        <v>8679</v>
      </c>
      <c r="I56" s="139">
        <f t="shared" si="6"/>
        <v>32.57303737555084</v>
      </c>
      <c r="J56" s="139">
        <f t="shared" si="7"/>
        <v>34.95509283499134</v>
      </c>
      <c r="K56" s="13"/>
      <c r="L56" s="13"/>
      <c r="M56" s="13"/>
      <c r="N56" s="13"/>
    </row>
    <row r="57" spans="1:14" ht="15" customHeight="1">
      <c r="A57" s="44">
        <v>41</v>
      </c>
      <c r="B57" s="47" t="s">
        <v>217</v>
      </c>
      <c r="C57" s="47">
        <v>211</v>
      </c>
      <c r="D57" s="47">
        <f>'TABLE-1'!F57</f>
        <v>212</v>
      </c>
      <c r="E57" s="47">
        <v>183830</v>
      </c>
      <c r="F57" s="139">
        <f>'TABLE-2'!D55+'TABLE-2'!E55+'TABLE-2'!F55</f>
        <v>189139</v>
      </c>
      <c r="G57" s="139">
        <v>122820</v>
      </c>
      <c r="H57" s="139">
        <f>'TABLE-2'!G55+'TABLE-2'!H55+'TABLE-2'!I55</f>
        <v>136387</v>
      </c>
      <c r="I57" s="139">
        <f t="shared" si="6"/>
        <v>66.8117282271664</v>
      </c>
      <c r="J57" s="139">
        <f t="shared" si="7"/>
        <v>72.1094010225284</v>
      </c>
      <c r="K57" s="13"/>
      <c r="L57" s="13"/>
      <c r="M57" s="13"/>
      <c r="N57" s="13"/>
    </row>
    <row r="58" spans="1:14" ht="15" customHeight="1">
      <c r="A58" s="44">
        <v>42</v>
      </c>
      <c r="B58" s="47" t="s">
        <v>27</v>
      </c>
      <c r="C58" s="47">
        <v>100</v>
      </c>
      <c r="D58" s="47">
        <f>'TABLE-1'!F58</f>
        <v>100</v>
      </c>
      <c r="E58" s="139">
        <v>95760</v>
      </c>
      <c r="F58" s="139">
        <f>'TABLE-2'!D56+'TABLE-2'!E56+'TABLE-2'!F56</f>
        <v>106361</v>
      </c>
      <c r="G58" s="139">
        <v>21937</v>
      </c>
      <c r="H58" s="139">
        <f>'TABLE-2'!G56+'TABLE-2'!H56+'TABLE-2'!I56</f>
        <v>22710</v>
      </c>
      <c r="I58" s="139">
        <f t="shared" si="6"/>
        <v>22.908312447786134</v>
      </c>
      <c r="J58" s="139">
        <f t="shared" si="7"/>
        <v>21.351811284211315</v>
      </c>
      <c r="K58" s="13"/>
      <c r="L58" s="13"/>
      <c r="M58" s="13"/>
      <c r="N58" s="13"/>
    </row>
    <row r="59" spans="1:14" ht="15" customHeight="1">
      <c r="A59" s="44">
        <v>43</v>
      </c>
      <c r="B59" s="47" t="s">
        <v>344</v>
      </c>
      <c r="C59" s="47">
        <v>347</v>
      </c>
      <c r="D59" s="47">
        <f>'TABLE-1'!F59</f>
        <v>347</v>
      </c>
      <c r="E59" s="47">
        <v>294220</v>
      </c>
      <c r="F59" s="139">
        <f>'TABLE-2'!D57+'TABLE-2'!E57+'TABLE-2'!F57</f>
        <v>285063</v>
      </c>
      <c r="G59" s="139">
        <v>141708</v>
      </c>
      <c r="H59" s="139">
        <f>'TABLE-2'!G57+'TABLE-2'!H57+'TABLE-2'!I57</f>
        <v>172155</v>
      </c>
      <c r="I59" s="139">
        <f t="shared" si="6"/>
        <v>48.16395894228808</v>
      </c>
      <c r="J59" s="139">
        <f t="shared" si="7"/>
        <v>60.39191336651898</v>
      </c>
      <c r="K59" s="13"/>
      <c r="L59" s="13"/>
      <c r="M59" s="13"/>
      <c r="N59" s="13"/>
    </row>
    <row r="60" spans="1:14" ht="15" customHeight="1">
      <c r="A60" s="44">
        <v>44</v>
      </c>
      <c r="B60" s="47" t="s">
        <v>25</v>
      </c>
      <c r="C60" s="47">
        <v>63</v>
      </c>
      <c r="D60" s="47">
        <f>'TABLE-1'!F60</f>
        <v>63</v>
      </c>
      <c r="E60" s="139">
        <v>60648</v>
      </c>
      <c r="F60" s="139">
        <f>'TABLE-2'!D58+'TABLE-2'!E58+'TABLE-2'!F58</f>
        <v>60533</v>
      </c>
      <c r="G60" s="139">
        <v>18178</v>
      </c>
      <c r="H60" s="139">
        <f>'TABLE-2'!G58+'TABLE-2'!H58+'TABLE-2'!I58</f>
        <v>18649</v>
      </c>
      <c r="I60" s="139">
        <f t="shared" si="6"/>
        <v>29.9729587125709</v>
      </c>
      <c r="J60" s="139">
        <f t="shared" si="7"/>
        <v>30.8079890307766</v>
      </c>
      <c r="K60" s="13"/>
      <c r="L60" s="13"/>
      <c r="M60" s="13"/>
      <c r="N60" s="13"/>
    </row>
    <row r="61" spans="1:14" ht="15" customHeight="1">
      <c r="A61" s="44">
        <v>45</v>
      </c>
      <c r="B61" s="47" t="s">
        <v>26</v>
      </c>
      <c r="C61" s="47">
        <v>25</v>
      </c>
      <c r="D61" s="47">
        <f>'TABLE-1'!F61</f>
        <v>25</v>
      </c>
      <c r="E61" s="139">
        <v>33313</v>
      </c>
      <c r="F61" s="139">
        <f>'TABLE-2'!D59+'TABLE-2'!E59+'TABLE-2'!F59</f>
        <v>36614</v>
      </c>
      <c r="G61" s="139">
        <v>19372</v>
      </c>
      <c r="H61" s="139">
        <f>'TABLE-2'!G59+'TABLE-2'!H59+'TABLE-2'!I59</f>
        <v>20595</v>
      </c>
      <c r="I61" s="139">
        <f t="shared" si="6"/>
        <v>58.15147239816289</v>
      </c>
      <c r="J61" s="139">
        <f t="shared" si="7"/>
        <v>56.24897580160594</v>
      </c>
      <c r="K61" s="13"/>
      <c r="L61" s="13"/>
      <c r="M61" s="13"/>
      <c r="N61" s="13"/>
    </row>
    <row r="62" spans="1:14" s="84" customFormat="1" ht="15" customHeight="1">
      <c r="A62" s="44"/>
      <c r="B62" s="143" t="s">
        <v>117</v>
      </c>
      <c r="C62" s="48">
        <f>SUM(C54:C61)</f>
        <v>1089</v>
      </c>
      <c r="D62" s="48">
        <f>'TABLE-1'!F62</f>
        <v>1091</v>
      </c>
      <c r="E62" s="48">
        <f>SUM(E54:E61)</f>
        <v>913940</v>
      </c>
      <c r="F62" s="48">
        <f>SUM(F54:F61)</f>
        <v>939510</v>
      </c>
      <c r="G62" s="48">
        <f>SUM(G54:G61)</f>
        <v>458830</v>
      </c>
      <c r="H62" s="48">
        <f>SUM(H54:H61)</f>
        <v>515172</v>
      </c>
      <c r="I62" s="109">
        <f>(G62/E62)*100</f>
        <v>50.20351445390288</v>
      </c>
      <c r="J62" s="109">
        <f>(H62/F62)*100</f>
        <v>54.83411565603347</v>
      </c>
      <c r="K62" s="14"/>
      <c r="L62" s="14"/>
      <c r="M62" s="14"/>
      <c r="N62" s="14"/>
    </row>
    <row r="63" spans="1:14" ht="15" customHeight="1">
      <c r="A63" s="44"/>
      <c r="B63" s="47"/>
      <c r="C63" s="47"/>
      <c r="D63" s="47"/>
      <c r="E63" s="139"/>
      <c r="F63" s="139"/>
      <c r="G63" s="139"/>
      <c r="H63" s="47"/>
      <c r="I63" s="139"/>
      <c r="J63" s="139"/>
      <c r="K63" s="13"/>
      <c r="L63" s="13"/>
      <c r="M63" s="13"/>
      <c r="N63" s="13"/>
    </row>
    <row r="64" spans="1:14" ht="15" customHeight="1">
      <c r="A64" s="44">
        <v>46</v>
      </c>
      <c r="B64" s="47" t="s">
        <v>29</v>
      </c>
      <c r="C64" s="47">
        <v>828</v>
      </c>
      <c r="D64" s="47">
        <f>'TABLE-1'!F64</f>
        <v>832</v>
      </c>
      <c r="E64" s="139">
        <v>994347</v>
      </c>
      <c r="F64" s="139">
        <f>'TABLE-2'!D62+'TABLE-2'!E62+'TABLE-2'!F62</f>
        <v>1054993</v>
      </c>
      <c r="G64" s="139">
        <v>524483</v>
      </c>
      <c r="H64" s="139">
        <f>'TABLE-2'!G62+'TABLE-2'!H62+'TABLE-2'!I62</f>
        <v>506851</v>
      </c>
      <c r="I64" s="139">
        <f aca="true" t="shared" si="8" ref="I64:J66">(G64/E64)*100</f>
        <v>52.746475827854866</v>
      </c>
      <c r="J64" s="139">
        <f t="shared" si="8"/>
        <v>48.04306758433468</v>
      </c>
      <c r="K64" s="13"/>
      <c r="L64" s="13"/>
      <c r="M64" s="13"/>
      <c r="N64" s="13"/>
    </row>
    <row r="65" spans="1:14" ht="15" customHeight="1">
      <c r="A65" s="44">
        <v>47</v>
      </c>
      <c r="B65" s="47" t="s">
        <v>124</v>
      </c>
      <c r="C65" s="47">
        <v>359</v>
      </c>
      <c r="D65" s="47">
        <f>'TABLE-1'!F65</f>
        <v>359</v>
      </c>
      <c r="E65" s="139">
        <v>12352</v>
      </c>
      <c r="F65" s="139">
        <f>'TABLE-2'!D63+'TABLE-2'!E63+'TABLE-2'!F63</f>
        <v>10998</v>
      </c>
      <c r="G65" s="139">
        <v>120559</v>
      </c>
      <c r="H65" s="139">
        <f>'TABLE-2'!G63+'TABLE-2'!H63+'TABLE-2'!I63</f>
        <v>117915</v>
      </c>
      <c r="I65" s="139">
        <f t="shared" si="8"/>
        <v>976.0281735751296</v>
      </c>
      <c r="J65" s="139">
        <f t="shared" si="8"/>
        <v>1072.1494817239497</v>
      </c>
      <c r="K65" s="13"/>
      <c r="L65" s="13"/>
      <c r="M65" s="13"/>
      <c r="N65" s="13"/>
    </row>
    <row r="66" spans="1:12" s="84" customFormat="1" ht="15" customHeight="1">
      <c r="A66" s="143"/>
      <c r="B66" s="143" t="s">
        <v>117</v>
      </c>
      <c r="C66" s="48">
        <f aca="true" t="shared" si="9" ref="C66:H66">SUM(C64:C65)</f>
        <v>1187</v>
      </c>
      <c r="D66" s="48">
        <f t="shared" si="9"/>
        <v>1191</v>
      </c>
      <c r="E66" s="48">
        <f t="shared" si="9"/>
        <v>1006699</v>
      </c>
      <c r="F66" s="48">
        <f t="shared" si="9"/>
        <v>1065991</v>
      </c>
      <c r="G66" s="48">
        <f t="shared" si="9"/>
        <v>645042</v>
      </c>
      <c r="H66" s="48">
        <f t="shared" si="9"/>
        <v>624766</v>
      </c>
      <c r="I66" s="109">
        <f t="shared" si="8"/>
        <v>64.07496183069617</v>
      </c>
      <c r="J66" s="109">
        <f t="shared" si="8"/>
        <v>58.6089375989103</v>
      </c>
      <c r="K66" s="14"/>
      <c r="L66" s="14"/>
    </row>
    <row r="67" spans="1:12" ht="15" customHeight="1">
      <c r="A67" s="44"/>
      <c r="B67" s="44"/>
      <c r="C67" s="47"/>
      <c r="D67" s="47"/>
      <c r="E67" s="47"/>
      <c r="F67" s="47"/>
      <c r="G67" s="139"/>
      <c r="H67" s="47"/>
      <c r="I67" s="139"/>
      <c r="J67" s="139"/>
      <c r="K67" s="14"/>
      <c r="L67" s="14"/>
    </row>
    <row r="68" spans="1:10" s="84" customFormat="1" ht="15" customHeight="1">
      <c r="A68" s="143"/>
      <c r="B68" s="143" t="s">
        <v>30</v>
      </c>
      <c r="C68" s="48">
        <f aca="true" t="shared" si="10" ref="C68:H68">C47+C62+C66</f>
        <v>5347</v>
      </c>
      <c r="D68" s="48">
        <f t="shared" si="10"/>
        <v>5460</v>
      </c>
      <c r="E68" s="48">
        <f t="shared" si="10"/>
        <v>13026720</v>
      </c>
      <c r="F68" s="48">
        <f t="shared" si="10"/>
        <v>13975228</v>
      </c>
      <c r="G68" s="48">
        <f t="shared" si="10"/>
        <v>7925884</v>
      </c>
      <c r="H68" s="48">
        <f t="shared" si="10"/>
        <v>8348361</v>
      </c>
      <c r="I68" s="109">
        <f>(G68/E68)*100</f>
        <v>60.843282115528694</v>
      </c>
      <c r="J68" s="109">
        <f>(H68/F68)*100</f>
        <v>59.736850089315176</v>
      </c>
    </row>
    <row r="70" ht="12.75">
      <c r="C70" s="16" t="s">
        <v>31</v>
      </c>
    </row>
    <row r="81" ht="12.75">
      <c r="B81" s="82">
        <v>2</v>
      </c>
    </row>
  </sheetData>
  <sheetProtection/>
  <mergeCells count="9">
    <mergeCell ref="C52:D52"/>
    <mergeCell ref="E52:F52"/>
    <mergeCell ref="G52:H52"/>
    <mergeCell ref="I52:J52"/>
    <mergeCell ref="E4:F4"/>
    <mergeCell ref="C5:D5"/>
    <mergeCell ref="G5:H5"/>
    <mergeCell ref="I5:J5"/>
    <mergeCell ref="E5:F5"/>
  </mergeCells>
  <printOptions gridLines="1" horizontalCentered="1"/>
  <pageMargins left="0.75" right="0.75" top="0.5" bottom="0.6" header="0.28" footer="0.5"/>
  <pageSetup blackAndWhite="1" horizontalDpi="600" verticalDpi="600" orientation="landscape" paperSize="9" scale="85" r:id="rId2"/>
  <rowBreaks count="1" manualBreakCount="1">
    <brk id="47" max="255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41">
      <selection activeCell="A62" sqref="A62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4" width="17.421875" style="6" customWidth="1"/>
    <col min="5" max="5" width="17.421875" style="16" customWidth="1"/>
    <col min="6" max="6" width="17.421875" style="7" customWidth="1"/>
    <col min="7" max="7" width="17.421875" style="6" customWidth="1"/>
  </cols>
  <sheetData>
    <row r="1" spans="1:7" ht="14.25">
      <c r="A1" s="21"/>
      <c r="B1" s="21"/>
      <c r="C1" s="52"/>
      <c r="D1" s="78"/>
      <c r="E1" s="29"/>
      <c r="F1" s="28"/>
      <c r="G1" s="78"/>
    </row>
    <row r="2" spans="1:7" ht="14.25">
      <c r="A2" s="25"/>
      <c r="B2" s="25"/>
      <c r="C2" s="64"/>
      <c r="D2" s="78"/>
      <c r="E2" s="29"/>
      <c r="F2" s="28"/>
      <c r="G2" s="78"/>
    </row>
    <row r="3" spans="1:7" ht="15.75" customHeight="1">
      <c r="A3" s="25"/>
      <c r="B3" s="25"/>
      <c r="C3" s="64"/>
      <c r="D3" s="78"/>
      <c r="E3" s="29"/>
      <c r="F3" s="28"/>
      <c r="G3" s="78"/>
    </row>
    <row r="4" spans="1:7" ht="12.75">
      <c r="A4" s="36" t="s">
        <v>116</v>
      </c>
      <c r="B4" s="36" t="s">
        <v>5</v>
      </c>
      <c r="C4" s="66" t="s">
        <v>70</v>
      </c>
      <c r="D4" s="66" t="s">
        <v>197</v>
      </c>
      <c r="E4" s="45" t="s">
        <v>58</v>
      </c>
      <c r="F4" s="45" t="s">
        <v>58</v>
      </c>
      <c r="G4" s="66" t="s">
        <v>200</v>
      </c>
    </row>
    <row r="5" spans="1:7" ht="12.75">
      <c r="A5" s="38" t="s">
        <v>6</v>
      </c>
      <c r="B5" s="58"/>
      <c r="C5" s="77"/>
      <c r="D5" s="73" t="s">
        <v>198</v>
      </c>
      <c r="E5" s="46" t="s">
        <v>101</v>
      </c>
      <c r="F5" s="46" t="s">
        <v>142</v>
      </c>
      <c r="G5" s="73" t="s">
        <v>201</v>
      </c>
    </row>
    <row r="6" spans="1:7" s="94" customFormat="1" ht="12.75">
      <c r="A6" s="92">
        <v>1</v>
      </c>
      <c r="B6" s="93" t="s">
        <v>7</v>
      </c>
      <c r="C6" s="93">
        <v>155</v>
      </c>
      <c r="D6" s="93">
        <v>71</v>
      </c>
      <c r="E6" s="93">
        <v>18</v>
      </c>
      <c r="F6" s="93">
        <v>12</v>
      </c>
      <c r="G6" s="93">
        <v>1021</v>
      </c>
    </row>
    <row r="7" spans="1:7" s="94" customFormat="1" ht="12.75">
      <c r="A7" s="92">
        <v>2</v>
      </c>
      <c r="B7" s="93" t="s">
        <v>8</v>
      </c>
      <c r="C7" s="93">
        <v>14</v>
      </c>
      <c r="D7" s="93">
        <v>0</v>
      </c>
      <c r="E7" s="93">
        <v>0</v>
      </c>
      <c r="F7" s="93">
        <v>0</v>
      </c>
      <c r="G7" s="93">
        <v>0</v>
      </c>
    </row>
    <row r="8" spans="1:7" s="94" customFormat="1" ht="12.75">
      <c r="A8" s="92">
        <v>3</v>
      </c>
      <c r="B8" s="93" t="s">
        <v>9</v>
      </c>
      <c r="C8" s="93">
        <v>80</v>
      </c>
      <c r="D8" s="93">
        <v>39</v>
      </c>
      <c r="E8" s="93">
        <v>20</v>
      </c>
      <c r="F8" s="93">
        <v>10</v>
      </c>
      <c r="G8" s="93">
        <v>276</v>
      </c>
    </row>
    <row r="9" spans="1:7" ht="12.75">
      <c r="A9" s="40">
        <v>4</v>
      </c>
      <c r="B9" s="41" t="s">
        <v>10</v>
      </c>
      <c r="C9" s="41">
        <v>544</v>
      </c>
      <c r="D9" s="41">
        <v>89</v>
      </c>
      <c r="E9" s="41">
        <v>41</v>
      </c>
      <c r="F9" s="41">
        <v>42</v>
      </c>
      <c r="G9" s="41">
        <v>5527</v>
      </c>
    </row>
    <row r="10" spans="1:8" ht="12.75">
      <c r="A10" s="40">
        <v>5</v>
      </c>
      <c r="B10" s="41" t="s">
        <v>11</v>
      </c>
      <c r="C10" s="41">
        <v>115</v>
      </c>
      <c r="D10" s="41">
        <v>19</v>
      </c>
      <c r="E10" s="41">
        <v>4</v>
      </c>
      <c r="F10" s="41">
        <v>4</v>
      </c>
      <c r="G10" s="41">
        <v>275</v>
      </c>
      <c r="H10" s="79"/>
    </row>
    <row r="11" spans="1:8" ht="12.75">
      <c r="A11" s="40">
        <v>6</v>
      </c>
      <c r="B11" s="41" t="s">
        <v>12</v>
      </c>
      <c r="C11" s="41">
        <v>102</v>
      </c>
      <c r="D11" s="41">
        <v>59</v>
      </c>
      <c r="E11" s="41">
        <v>18</v>
      </c>
      <c r="F11" s="41">
        <v>18</v>
      </c>
      <c r="G11" s="41">
        <v>129</v>
      </c>
      <c r="H11" s="79"/>
    </row>
    <row r="12" spans="1:8" s="82" customFormat="1" ht="12.75">
      <c r="A12" s="44">
        <v>7</v>
      </c>
      <c r="B12" s="47" t="s">
        <v>13</v>
      </c>
      <c r="C12" s="47">
        <v>752</v>
      </c>
      <c r="D12" s="47">
        <v>87</v>
      </c>
      <c r="E12" s="47">
        <v>69</v>
      </c>
      <c r="F12" s="47">
        <v>58</v>
      </c>
      <c r="G12" s="47">
        <v>2158</v>
      </c>
      <c r="H12" s="79"/>
    </row>
    <row r="13" spans="1:7" s="82" customFormat="1" ht="12.75">
      <c r="A13" s="44">
        <v>8</v>
      </c>
      <c r="B13" s="47" t="s">
        <v>154</v>
      </c>
      <c r="C13" s="47">
        <v>18</v>
      </c>
      <c r="D13" s="47">
        <v>0</v>
      </c>
      <c r="E13" s="47">
        <v>0</v>
      </c>
      <c r="F13" s="47">
        <v>0</v>
      </c>
      <c r="G13" s="47">
        <v>0</v>
      </c>
    </row>
    <row r="14" spans="1:7" ht="12.75">
      <c r="A14" s="40">
        <v>9</v>
      </c>
      <c r="B14" s="41" t="s">
        <v>14</v>
      </c>
      <c r="C14" s="41">
        <v>37</v>
      </c>
      <c r="D14" s="41">
        <v>0</v>
      </c>
      <c r="E14" s="41">
        <v>0</v>
      </c>
      <c r="F14" s="41">
        <v>0</v>
      </c>
      <c r="G14" s="41">
        <v>71</v>
      </c>
    </row>
    <row r="15" spans="1:7" ht="12.75">
      <c r="A15" s="44">
        <v>10</v>
      </c>
      <c r="B15" s="41" t="s">
        <v>218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</row>
    <row r="16" spans="1:7" ht="12.75">
      <c r="A16" s="40">
        <v>11</v>
      </c>
      <c r="B16" s="41" t="s">
        <v>15</v>
      </c>
      <c r="C16" s="41">
        <v>16</v>
      </c>
      <c r="D16" s="41">
        <v>0</v>
      </c>
      <c r="E16" s="41">
        <v>0</v>
      </c>
      <c r="F16" s="41">
        <v>0</v>
      </c>
      <c r="G16" s="41">
        <v>6</v>
      </c>
    </row>
    <row r="17" spans="1:7" ht="12.75">
      <c r="A17" s="40">
        <v>12</v>
      </c>
      <c r="B17" s="41" t="s">
        <v>16</v>
      </c>
      <c r="C17" s="41">
        <v>19</v>
      </c>
      <c r="D17" s="41">
        <v>0</v>
      </c>
      <c r="E17" s="41">
        <v>0</v>
      </c>
      <c r="F17" s="41">
        <v>0</v>
      </c>
      <c r="G17" s="41">
        <v>75</v>
      </c>
    </row>
    <row r="18" spans="1:7" ht="12.75">
      <c r="A18" s="40">
        <v>13</v>
      </c>
      <c r="B18" s="41" t="s">
        <v>17</v>
      </c>
      <c r="C18" s="41">
        <v>48</v>
      </c>
      <c r="D18" s="41">
        <v>0</v>
      </c>
      <c r="E18" s="41">
        <v>0</v>
      </c>
      <c r="F18" s="41">
        <v>0</v>
      </c>
      <c r="G18" s="41">
        <v>38</v>
      </c>
    </row>
    <row r="19" spans="1:7" ht="12.75">
      <c r="A19" s="40">
        <v>14</v>
      </c>
      <c r="B19" s="41" t="s">
        <v>155</v>
      </c>
      <c r="C19" s="41">
        <v>26</v>
      </c>
      <c r="D19" s="41">
        <v>0</v>
      </c>
      <c r="E19" s="41">
        <v>0</v>
      </c>
      <c r="F19" s="41">
        <v>0</v>
      </c>
      <c r="G19" s="41">
        <v>14</v>
      </c>
    </row>
    <row r="20" spans="1:7" ht="12.75">
      <c r="A20" s="40">
        <v>15</v>
      </c>
      <c r="B20" s="41" t="s">
        <v>72</v>
      </c>
      <c r="C20" s="41">
        <v>190</v>
      </c>
      <c r="D20" s="41">
        <v>14</v>
      </c>
      <c r="E20" s="41">
        <v>7</v>
      </c>
      <c r="F20" s="41">
        <v>7</v>
      </c>
      <c r="G20" s="41">
        <v>149</v>
      </c>
    </row>
    <row r="21" spans="1:7" ht="12.75">
      <c r="A21" s="40">
        <v>16</v>
      </c>
      <c r="B21" s="41" t="s">
        <v>99</v>
      </c>
      <c r="C21" s="41">
        <v>49</v>
      </c>
      <c r="D21" s="41">
        <v>0</v>
      </c>
      <c r="E21" s="41">
        <v>0</v>
      </c>
      <c r="F21" s="41">
        <v>0</v>
      </c>
      <c r="G21" s="41">
        <v>0</v>
      </c>
    </row>
    <row r="22" spans="1:7" s="82" customFormat="1" ht="12.75">
      <c r="A22" s="44">
        <v>17</v>
      </c>
      <c r="B22" s="47" t="s">
        <v>20</v>
      </c>
      <c r="C22" s="47">
        <v>342</v>
      </c>
      <c r="D22" s="47">
        <v>20</v>
      </c>
      <c r="E22" s="47">
        <v>6</v>
      </c>
      <c r="F22" s="47">
        <v>6</v>
      </c>
      <c r="G22" s="47">
        <v>2715</v>
      </c>
    </row>
    <row r="23" spans="1:7" ht="12.75">
      <c r="A23" s="40">
        <v>18</v>
      </c>
      <c r="B23" s="41" t="s">
        <v>21</v>
      </c>
      <c r="C23" s="41">
        <v>198</v>
      </c>
      <c r="D23" s="41">
        <v>1</v>
      </c>
      <c r="E23" s="41">
        <v>1</v>
      </c>
      <c r="F23" s="41">
        <v>1</v>
      </c>
      <c r="G23" s="41">
        <v>18</v>
      </c>
    </row>
    <row r="24" spans="1:7" ht="12.75">
      <c r="A24" s="40">
        <v>19</v>
      </c>
      <c r="B24" s="41" t="s">
        <v>19</v>
      </c>
      <c r="C24" s="41">
        <v>20</v>
      </c>
      <c r="D24" s="41">
        <v>0</v>
      </c>
      <c r="E24" s="41">
        <v>0</v>
      </c>
      <c r="F24" s="41">
        <v>0</v>
      </c>
      <c r="G24" s="41">
        <v>0</v>
      </c>
    </row>
    <row r="25" spans="1:8" ht="12.75">
      <c r="A25" s="40">
        <v>20</v>
      </c>
      <c r="B25" s="41" t="s">
        <v>118</v>
      </c>
      <c r="C25" s="41">
        <v>26</v>
      </c>
      <c r="D25" s="41">
        <v>0</v>
      </c>
      <c r="E25" s="41">
        <v>0</v>
      </c>
      <c r="F25" s="41">
        <v>0</v>
      </c>
      <c r="G25" s="41">
        <v>0</v>
      </c>
      <c r="H25" s="79"/>
    </row>
    <row r="26" spans="1:7" s="127" customFormat="1" ht="14.25">
      <c r="A26" s="125"/>
      <c r="B26" s="101" t="s">
        <v>210</v>
      </c>
      <c r="C26" s="101">
        <f>SUM(C6:C25)</f>
        <v>2751</v>
      </c>
      <c r="D26" s="101">
        <f>SUM(D6:D25)</f>
        <v>399</v>
      </c>
      <c r="E26" s="126">
        <f>SUM(E6:E25)</f>
        <v>184</v>
      </c>
      <c r="F26" s="101">
        <f>SUM(F6:F25)</f>
        <v>158</v>
      </c>
      <c r="G26" s="101">
        <f>SUM(G6:G25)</f>
        <v>12472</v>
      </c>
    </row>
    <row r="27" spans="1:7" ht="12.75">
      <c r="A27" s="44">
        <v>21</v>
      </c>
      <c r="B27" s="41" t="s">
        <v>23</v>
      </c>
      <c r="C27" s="41">
        <v>8</v>
      </c>
      <c r="D27" s="41">
        <v>0</v>
      </c>
      <c r="E27" s="41">
        <v>0</v>
      </c>
      <c r="F27" s="41">
        <v>0</v>
      </c>
      <c r="G27" s="41">
        <v>0</v>
      </c>
    </row>
    <row r="28" spans="1:8" ht="12.75">
      <c r="A28" s="44">
        <v>22</v>
      </c>
      <c r="B28" s="41" t="s">
        <v>245</v>
      </c>
      <c r="C28" s="41">
        <v>2</v>
      </c>
      <c r="D28" s="41">
        <v>0</v>
      </c>
      <c r="E28" s="41">
        <v>0</v>
      </c>
      <c r="F28" s="41">
        <v>0</v>
      </c>
      <c r="G28" s="41">
        <v>0</v>
      </c>
      <c r="H28" s="79"/>
    </row>
    <row r="29" spans="1:8" ht="12.75">
      <c r="A29" s="44">
        <v>23</v>
      </c>
      <c r="B29" s="41" t="s">
        <v>160</v>
      </c>
      <c r="C29" s="41">
        <v>6</v>
      </c>
      <c r="D29" s="41">
        <v>0</v>
      </c>
      <c r="E29" s="41">
        <v>0</v>
      </c>
      <c r="F29" s="41">
        <v>0</v>
      </c>
      <c r="G29" s="41">
        <v>0</v>
      </c>
      <c r="H29" s="79"/>
    </row>
    <row r="30" spans="1:7" ht="12.75">
      <c r="A30" s="44">
        <v>24</v>
      </c>
      <c r="B30" s="41" t="s">
        <v>22</v>
      </c>
      <c r="C30" s="41">
        <v>2</v>
      </c>
      <c r="D30" s="41">
        <v>0</v>
      </c>
      <c r="E30" s="41">
        <v>0</v>
      </c>
      <c r="F30" s="41">
        <v>0</v>
      </c>
      <c r="G30" s="41">
        <v>0</v>
      </c>
    </row>
    <row r="31" spans="1:7" s="82" customFormat="1" ht="12.75">
      <c r="A31" s="44">
        <v>25</v>
      </c>
      <c r="B31" s="47" t="s">
        <v>133</v>
      </c>
      <c r="C31" s="47">
        <v>16</v>
      </c>
      <c r="D31" s="47">
        <v>0</v>
      </c>
      <c r="E31" s="47">
        <v>0</v>
      </c>
      <c r="F31" s="47">
        <v>0</v>
      </c>
      <c r="G31" s="47">
        <v>0</v>
      </c>
    </row>
    <row r="32" spans="1:7" ht="12.75">
      <c r="A32" s="44">
        <v>26</v>
      </c>
      <c r="B32" s="41" t="s">
        <v>18</v>
      </c>
      <c r="C32" s="41">
        <v>1690</v>
      </c>
      <c r="D32" s="41">
        <v>28</v>
      </c>
      <c r="E32" s="41">
        <v>12</v>
      </c>
      <c r="F32" s="41">
        <v>9</v>
      </c>
      <c r="G32" s="41">
        <v>839</v>
      </c>
    </row>
    <row r="33" spans="1:7" s="127" customFormat="1" ht="14.25">
      <c r="A33" s="125"/>
      <c r="B33" s="101" t="s">
        <v>212</v>
      </c>
      <c r="C33" s="101">
        <f>SUM(C27:C32)</f>
        <v>1724</v>
      </c>
      <c r="D33" s="101">
        <f>SUM(D27:D32)</f>
        <v>28</v>
      </c>
      <c r="E33" s="126">
        <f>SUM(E27:E32)</f>
        <v>12</v>
      </c>
      <c r="F33" s="101">
        <f>SUM(F27:F32)</f>
        <v>9</v>
      </c>
      <c r="G33" s="101">
        <f>SUM(G27:G32)</f>
        <v>839</v>
      </c>
    </row>
    <row r="34" spans="1:7" s="82" customFormat="1" ht="12.75">
      <c r="A34" s="44">
        <v>27</v>
      </c>
      <c r="B34" s="47" t="s">
        <v>214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</row>
    <row r="35" spans="1:7" ht="12.75">
      <c r="A35" s="44">
        <v>28</v>
      </c>
      <c r="B35" s="41" t="s">
        <v>205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</row>
    <row r="36" spans="1:7" s="82" customFormat="1" ht="12.75">
      <c r="A36" s="44">
        <v>29</v>
      </c>
      <c r="B36" s="47" t="s">
        <v>206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</row>
    <row r="37" spans="1:7" ht="12.75">
      <c r="A37" s="44">
        <v>30</v>
      </c>
      <c r="B37" s="41" t="s">
        <v>207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</row>
    <row r="38" spans="1:7" ht="12.75">
      <c r="A38" s="88">
        <v>31</v>
      </c>
      <c r="B38" s="91" t="s">
        <v>328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</row>
    <row r="39" spans="1:7" s="82" customFormat="1" ht="12.75">
      <c r="A39" s="44">
        <v>32</v>
      </c>
      <c r="B39" s="47" t="s">
        <v>224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</row>
    <row r="40" spans="1:7" ht="12.75">
      <c r="A40" s="44">
        <v>33</v>
      </c>
      <c r="B40" s="41" t="s">
        <v>236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</row>
    <row r="41" spans="1:7" ht="12.75">
      <c r="A41" s="44">
        <v>34</v>
      </c>
      <c r="B41" s="41" t="s">
        <v>24</v>
      </c>
      <c r="C41" s="41">
        <v>0</v>
      </c>
      <c r="D41" s="41">
        <v>0</v>
      </c>
      <c r="E41" s="41">
        <v>0</v>
      </c>
      <c r="F41" s="41">
        <v>0</v>
      </c>
      <c r="G41" s="41">
        <v>0</v>
      </c>
    </row>
    <row r="42" spans="1:7" ht="12.75">
      <c r="A42" s="44">
        <v>35</v>
      </c>
      <c r="B42" s="41" t="s">
        <v>209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</row>
    <row r="43" spans="1:7" ht="12.75">
      <c r="A43" s="44">
        <v>36</v>
      </c>
      <c r="B43" s="41" t="s">
        <v>329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</row>
    <row r="44" spans="1:8" ht="12.75">
      <c r="A44" s="44">
        <v>37</v>
      </c>
      <c r="B44" s="41" t="s">
        <v>331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79"/>
    </row>
    <row r="45" spans="1:7" s="127" customFormat="1" ht="14.25">
      <c r="A45" s="125"/>
      <c r="B45" s="101" t="s">
        <v>211</v>
      </c>
      <c r="C45" s="101">
        <f>SUM(C34:C44)</f>
        <v>0</v>
      </c>
      <c r="D45" s="101">
        <f>SUM(D34:D44)</f>
        <v>0</v>
      </c>
      <c r="E45" s="101">
        <f>SUM(E34:E44)</f>
        <v>0</v>
      </c>
      <c r="F45" s="101">
        <f>SUM(F34:F44)</f>
        <v>0</v>
      </c>
      <c r="G45" s="101">
        <f>SUM(G34:G44)</f>
        <v>0</v>
      </c>
    </row>
    <row r="46" spans="1:7" s="127" customFormat="1" ht="14.25">
      <c r="A46" s="125"/>
      <c r="B46" s="69" t="s">
        <v>117</v>
      </c>
      <c r="C46" s="101">
        <f>C26+C33+C45</f>
        <v>4475</v>
      </c>
      <c r="D46" s="101">
        <f>D26+D33+D45</f>
        <v>427</v>
      </c>
      <c r="E46" s="126">
        <f>E26+E33+E45</f>
        <v>196</v>
      </c>
      <c r="F46" s="101">
        <f>F26+F33+F45</f>
        <v>167</v>
      </c>
      <c r="G46" s="101">
        <f>G26+G33+G45</f>
        <v>13311</v>
      </c>
    </row>
    <row r="47" spans="1:7" ht="12.75">
      <c r="A47" s="25"/>
      <c r="B47" s="21"/>
      <c r="C47" s="52"/>
      <c r="D47" s="52"/>
      <c r="E47" s="56"/>
      <c r="F47" s="23"/>
      <c r="G47" s="52"/>
    </row>
    <row r="48" spans="1:7" ht="12.75">
      <c r="A48" s="25"/>
      <c r="B48" s="21"/>
      <c r="C48" s="52"/>
      <c r="D48" s="52"/>
      <c r="E48" s="56"/>
      <c r="F48" s="23"/>
      <c r="G48" s="52"/>
    </row>
    <row r="49" spans="1:7" ht="12.75">
      <c r="A49" s="25"/>
      <c r="B49" s="21"/>
      <c r="C49" s="52"/>
      <c r="D49" s="64"/>
      <c r="E49" s="55"/>
      <c r="F49" s="24"/>
      <c r="G49" s="64"/>
    </row>
    <row r="50" spans="1:7" ht="21" customHeight="1">
      <c r="A50" s="36" t="s">
        <v>116</v>
      </c>
      <c r="B50" s="36" t="s">
        <v>5</v>
      </c>
      <c r="C50" s="66" t="s">
        <v>70</v>
      </c>
      <c r="D50" s="66" t="s">
        <v>197</v>
      </c>
      <c r="E50" s="45" t="s">
        <v>58</v>
      </c>
      <c r="F50" s="45" t="s">
        <v>58</v>
      </c>
      <c r="G50" s="66" t="s">
        <v>200</v>
      </c>
    </row>
    <row r="51" spans="1:7" ht="18" customHeight="1">
      <c r="A51" s="38" t="s">
        <v>6</v>
      </c>
      <c r="B51" s="58"/>
      <c r="C51" s="77"/>
      <c r="D51" s="73" t="s">
        <v>198</v>
      </c>
      <c r="E51" s="46" t="s">
        <v>101</v>
      </c>
      <c r="F51" s="46" t="s">
        <v>142</v>
      </c>
      <c r="G51" s="73" t="s">
        <v>201</v>
      </c>
    </row>
    <row r="52" spans="1:7" ht="12.75">
      <c r="A52" s="44">
        <v>38</v>
      </c>
      <c r="B52" s="47" t="s">
        <v>73</v>
      </c>
      <c r="C52" s="41">
        <v>480</v>
      </c>
      <c r="D52" s="41">
        <v>74</v>
      </c>
      <c r="E52" s="41">
        <v>24</v>
      </c>
      <c r="F52" s="41">
        <v>24</v>
      </c>
      <c r="G52" s="41">
        <v>779</v>
      </c>
    </row>
    <row r="53" spans="1:8" ht="12.75">
      <c r="A53" s="44">
        <v>39</v>
      </c>
      <c r="B53" s="47" t="s">
        <v>250</v>
      </c>
      <c r="C53" s="41">
        <v>2130</v>
      </c>
      <c r="D53" s="41">
        <v>685</v>
      </c>
      <c r="E53" s="41">
        <v>541</v>
      </c>
      <c r="F53" s="41">
        <v>435</v>
      </c>
      <c r="G53" s="41">
        <v>8929</v>
      </c>
      <c r="H53" s="79"/>
    </row>
    <row r="54" spans="1:7" ht="12.75">
      <c r="A54" s="44">
        <v>40</v>
      </c>
      <c r="B54" s="47" t="s">
        <v>28</v>
      </c>
      <c r="C54" s="41">
        <v>129</v>
      </c>
      <c r="D54" s="41">
        <v>55</v>
      </c>
      <c r="E54" s="41">
        <v>14</v>
      </c>
      <c r="F54" s="41">
        <v>13</v>
      </c>
      <c r="G54" s="41">
        <v>1586</v>
      </c>
    </row>
    <row r="55" spans="1:7" ht="12.75">
      <c r="A55" s="44">
        <v>41</v>
      </c>
      <c r="B55" s="47" t="s">
        <v>217</v>
      </c>
      <c r="C55" s="41">
        <v>2120</v>
      </c>
      <c r="D55" s="41">
        <v>916</v>
      </c>
      <c r="E55" s="41">
        <v>213</v>
      </c>
      <c r="F55" s="41">
        <v>213</v>
      </c>
      <c r="G55" s="41">
        <v>5551</v>
      </c>
    </row>
    <row r="56" spans="1:9" ht="12.75">
      <c r="A56" s="44">
        <v>42</v>
      </c>
      <c r="B56" s="47" t="s">
        <v>27</v>
      </c>
      <c r="C56" s="41">
        <v>564</v>
      </c>
      <c r="D56" s="41">
        <v>110</v>
      </c>
      <c r="E56" s="41">
        <v>25</v>
      </c>
      <c r="F56" s="41">
        <v>25</v>
      </c>
      <c r="G56" s="41">
        <v>1004</v>
      </c>
      <c r="H56" s="79"/>
      <c r="I56" s="79"/>
    </row>
    <row r="57" spans="1:7" ht="12.75">
      <c r="A57" s="44">
        <v>43</v>
      </c>
      <c r="B57" s="47" t="s">
        <v>344</v>
      </c>
      <c r="C57" s="41">
        <v>2768</v>
      </c>
      <c r="D57" s="41">
        <v>1570</v>
      </c>
      <c r="E57" s="41">
        <v>463</v>
      </c>
      <c r="F57" s="41">
        <v>463</v>
      </c>
      <c r="G57" s="41">
        <v>8663</v>
      </c>
    </row>
    <row r="58" spans="1:8" ht="12.75">
      <c r="A58" s="44">
        <v>44</v>
      </c>
      <c r="B58" s="47" t="s">
        <v>25</v>
      </c>
      <c r="C58" s="41">
        <v>315</v>
      </c>
      <c r="D58" s="41">
        <v>474</v>
      </c>
      <c r="E58" s="41">
        <v>105</v>
      </c>
      <c r="F58" s="41">
        <v>105</v>
      </c>
      <c r="G58" s="41">
        <v>2468</v>
      </c>
      <c r="H58" s="79"/>
    </row>
    <row r="59" spans="1:7" ht="12.75">
      <c r="A59" s="44">
        <v>45</v>
      </c>
      <c r="B59" s="47" t="s">
        <v>26</v>
      </c>
      <c r="C59" s="41">
        <v>115</v>
      </c>
      <c r="D59" s="41">
        <v>33</v>
      </c>
      <c r="E59" s="41">
        <v>22</v>
      </c>
      <c r="F59" s="41">
        <v>22</v>
      </c>
      <c r="G59" s="41">
        <v>293</v>
      </c>
    </row>
    <row r="60" spans="1:7" s="127" customFormat="1" ht="14.25">
      <c r="A60" s="44"/>
      <c r="B60" s="69" t="s">
        <v>117</v>
      </c>
      <c r="C60" s="101">
        <f>SUM(C52:C59)</f>
        <v>8621</v>
      </c>
      <c r="D60" s="101">
        <f>SUM(D52:D59)</f>
        <v>3917</v>
      </c>
      <c r="E60" s="126">
        <f>SUM(E52:E59)</f>
        <v>1407</v>
      </c>
      <c r="F60" s="101">
        <f>SUM(F52:F59)</f>
        <v>1300</v>
      </c>
      <c r="G60" s="101">
        <f>SUM(G52:G59)</f>
        <v>29273</v>
      </c>
    </row>
    <row r="61" spans="1:7" ht="12.75">
      <c r="A61" s="44"/>
      <c r="B61" t="s">
        <v>31</v>
      </c>
      <c r="C61" s="41"/>
      <c r="D61" s="41"/>
      <c r="E61" s="47"/>
      <c r="F61" s="41"/>
      <c r="G61" s="41"/>
    </row>
    <row r="62" spans="1:7" ht="12.75">
      <c r="A62" s="44">
        <v>46</v>
      </c>
      <c r="B62" s="41" t="s">
        <v>29</v>
      </c>
      <c r="C62" s="41">
        <v>1200</v>
      </c>
      <c r="D62" s="41">
        <v>579</v>
      </c>
      <c r="E62" s="41">
        <v>157</v>
      </c>
      <c r="F62" s="41">
        <v>157</v>
      </c>
      <c r="G62" s="41">
        <v>1324</v>
      </c>
    </row>
    <row r="63" spans="1:9" ht="12.75">
      <c r="A63" s="44">
        <v>47</v>
      </c>
      <c r="B63" s="41" t="s">
        <v>124</v>
      </c>
      <c r="C63" s="41">
        <v>760</v>
      </c>
      <c r="D63" s="41">
        <v>0</v>
      </c>
      <c r="E63" s="41">
        <v>0</v>
      </c>
      <c r="F63" s="41">
        <v>0</v>
      </c>
      <c r="G63" s="41">
        <v>0</v>
      </c>
      <c r="H63" s="79"/>
      <c r="I63" s="79"/>
    </row>
    <row r="64" spans="1:7" s="127" customFormat="1" ht="14.25">
      <c r="A64" s="44"/>
      <c r="B64" s="69" t="s">
        <v>117</v>
      </c>
      <c r="C64" s="101">
        <f>SUM(C62:C63)</f>
        <v>1960</v>
      </c>
      <c r="D64" s="101">
        <f>SUM(D62:D63)</f>
        <v>579</v>
      </c>
      <c r="E64" s="126">
        <f>SUM(E62:E63)</f>
        <v>157</v>
      </c>
      <c r="F64" s="101">
        <f>SUM(F62:F63)</f>
        <v>157</v>
      </c>
      <c r="G64" s="101">
        <f>SUM(G62:G63)</f>
        <v>1324</v>
      </c>
    </row>
    <row r="65" spans="1:7" s="127" customFormat="1" ht="14.25">
      <c r="A65" s="125"/>
      <c r="B65" s="69" t="s">
        <v>30</v>
      </c>
      <c r="C65" s="101">
        <f>+C46+C60+C64</f>
        <v>15056</v>
      </c>
      <c r="D65" s="101">
        <f>+D46+D60+D64</f>
        <v>4923</v>
      </c>
      <c r="E65" s="126">
        <f>+E46+E60+E64</f>
        <v>1760</v>
      </c>
      <c r="F65" s="101">
        <f>+F46+F60+F64</f>
        <v>1624</v>
      </c>
      <c r="G65" s="101">
        <f>+G46+G60+G64</f>
        <v>43908</v>
      </c>
    </row>
    <row r="67" ht="12.75">
      <c r="B67" s="82" t="s">
        <v>396</v>
      </c>
    </row>
    <row r="70" spans="3:4" ht="12.75">
      <c r="C70" s="11"/>
      <c r="D70" s="11"/>
    </row>
  </sheetData>
  <sheetProtection/>
  <printOptions gridLines="1" horizontalCentered="1"/>
  <pageMargins left="0.75" right="0.75" top="0.47" bottom="0.65" header="0.38" footer="0.5"/>
  <pageSetup blackAndWhite="1" horizontalDpi="300" verticalDpi="300" orientation="landscape" paperSize="9" scale="85" r:id="rId2"/>
  <rowBreaks count="1" manualBreakCount="1">
    <brk id="46" max="255" man="1"/>
  </row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C1">
      <selection activeCell="A24" sqref="A24"/>
    </sheetView>
  </sheetViews>
  <sheetFormatPr defaultColWidth="9.140625" defaultRowHeight="12.75"/>
  <cols>
    <col min="1" max="1" width="3.7109375" style="0" customWidth="1"/>
    <col min="2" max="2" width="22.8515625" style="0" customWidth="1"/>
    <col min="3" max="3" width="10.28125" style="6" customWidth="1"/>
    <col min="4" max="4" width="10.140625" style="6" customWidth="1"/>
    <col min="5" max="5" width="12.421875" style="13" customWidth="1"/>
    <col min="6" max="6" width="12.421875" style="7" customWidth="1"/>
    <col min="7" max="7" width="15.28125" style="6" customWidth="1"/>
    <col min="8" max="8" width="10.57421875" style="6" customWidth="1"/>
    <col min="9" max="9" width="11.28125" style="6" customWidth="1"/>
    <col min="10" max="11" width="12.421875" style="7" customWidth="1"/>
    <col min="12" max="12" width="15.28125" style="6" customWidth="1"/>
  </cols>
  <sheetData>
    <row r="1" spans="1:12" ht="16.5" customHeight="1">
      <c r="A1" s="21"/>
      <c r="B1" s="21"/>
      <c r="C1" s="52"/>
      <c r="D1" s="78"/>
      <c r="E1" s="27"/>
      <c r="F1" s="28"/>
      <c r="G1" s="78"/>
      <c r="H1" s="64"/>
      <c r="I1" s="64"/>
      <c r="J1" s="24"/>
      <c r="K1" s="24"/>
      <c r="L1" s="64"/>
    </row>
    <row r="2" spans="1:12" ht="18" customHeight="1">
      <c r="A2" s="25"/>
      <c r="B2" s="25"/>
      <c r="C2" s="64"/>
      <c r="D2" s="78"/>
      <c r="E2" s="27"/>
      <c r="F2" s="28"/>
      <c r="G2" s="78"/>
      <c r="H2" s="64"/>
      <c r="I2" s="64"/>
      <c r="J2" s="24"/>
      <c r="K2" s="24"/>
      <c r="L2" s="64"/>
    </row>
    <row r="3" spans="1:12" ht="18" customHeight="1">
      <c r="A3" s="25"/>
      <c r="B3" s="25"/>
      <c r="C3" s="64"/>
      <c r="D3" s="78"/>
      <c r="E3" s="27"/>
      <c r="F3" s="28"/>
      <c r="G3" s="78"/>
      <c r="H3" s="64"/>
      <c r="I3" s="64"/>
      <c r="J3" s="24"/>
      <c r="K3" s="24"/>
      <c r="L3" s="64"/>
    </row>
    <row r="4" spans="1:12" ht="15" customHeight="1">
      <c r="A4" s="36" t="s">
        <v>116</v>
      </c>
      <c r="B4" s="36" t="s">
        <v>5</v>
      </c>
      <c r="C4" s="547" t="s">
        <v>241</v>
      </c>
      <c r="D4" s="548"/>
      <c r="E4" s="548"/>
      <c r="F4" s="548"/>
      <c r="G4" s="549"/>
      <c r="H4" s="547" t="s">
        <v>242</v>
      </c>
      <c r="I4" s="548"/>
      <c r="J4" s="548"/>
      <c r="K4" s="548"/>
      <c r="L4" s="549"/>
    </row>
    <row r="5" spans="1:12" ht="12.75">
      <c r="A5" s="37" t="s">
        <v>6</v>
      </c>
      <c r="B5" s="61"/>
      <c r="C5" s="66" t="s">
        <v>70</v>
      </c>
      <c r="D5" s="66" t="s">
        <v>197</v>
      </c>
      <c r="E5" s="45" t="s">
        <v>58</v>
      </c>
      <c r="F5" s="45" t="s">
        <v>58</v>
      </c>
      <c r="G5" s="66" t="s">
        <v>156</v>
      </c>
      <c r="H5" s="66" t="s">
        <v>70</v>
      </c>
      <c r="I5" s="66" t="s">
        <v>197</v>
      </c>
      <c r="J5" s="45" t="s">
        <v>58</v>
      </c>
      <c r="K5" s="45" t="s">
        <v>58</v>
      </c>
      <c r="L5" s="66" t="s">
        <v>156</v>
      </c>
    </row>
    <row r="6" spans="1:12" ht="12.75">
      <c r="A6" s="38"/>
      <c r="B6" s="58"/>
      <c r="C6" s="77"/>
      <c r="D6" s="73" t="s">
        <v>198</v>
      </c>
      <c r="E6" s="46" t="s">
        <v>101</v>
      </c>
      <c r="F6" s="46" t="s">
        <v>142</v>
      </c>
      <c r="G6" s="74" t="s">
        <v>240</v>
      </c>
      <c r="H6" s="77"/>
      <c r="I6" s="73" t="s">
        <v>198</v>
      </c>
      <c r="J6" s="46" t="s">
        <v>101</v>
      </c>
      <c r="K6" s="46" t="s">
        <v>142</v>
      </c>
      <c r="L6" s="74" t="s">
        <v>240</v>
      </c>
    </row>
    <row r="7" spans="1:12" s="94" customFormat="1" ht="12" customHeight="1">
      <c r="A7" s="92">
        <v>1</v>
      </c>
      <c r="B7" s="93" t="s">
        <v>7</v>
      </c>
      <c r="C7" s="93">
        <v>300</v>
      </c>
      <c r="D7" s="93">
        <v>17</v>
      </c>
      <c r="E7" s="93">
        <v>9</v>
      </c>
      <c r="F7" s="93">
        <v>5</v>
      </c>
      <c r="G7" s="93">
        <v>832</v>
      </c>
      <c r="H7" s="93">
        <v>0</v>
      </c>
      <c r="I7" s="93">
        <v>348</v>
      </c>
      <c r="J7" s="93">
        <v>87</v>
      </c>
      <c r="K7" s="93">
        <v>68</v>
      </c>
      <c r="L7" s="93">
        <v>1669</v>
      </c>
    </row>
    <row r="8" spans="1:12" s="94" customFormat="1" ht="12" customHeight="1">
      <c r="A8" s="92">
        <v>2</v>
      </c>
      <c r="B8" s="93" t="s">
        <v>8</v>
      </c>
      <c r="C8" s="93">
        <v>0</v>
      </c>
      <c r="D8" s="93">
        <v>0</v>
      </c>
      <c r="E8" s="93">
        <v>0</v>
      </c>
      <c r="F8" s="93">
        <v>0</v>
      </c>
      <c r="G8" s="93">
        <v>2</v>
      </c>
      <c r="H8" s="93">
        <v>0</v>
      </c>
      <c r="I8" s="93">
        <v>0</v>
      </c>
      <c r="J8" s="93">
        <v>0</v>
      </c>
      <c r="K8" s="93">
        <v>0</v>
      </c>
      <c r="L8" s="93">
        <v>5</v>
      </c>
    </row>
    <row r="9" spans="1:12" s="94" customFormat="1" ht="12" customHeight="1">
      <c r="A9" s="92">
        <v>3</v>
      </c>
      <c r="B9" s="93" t="s">
        <v>9</v>
      </c>
      <c r="C9" s="93">
        <v>0</v>
      </c>
      <c r="D9" s="93">
        <v>23</v>
      </c>
      <c r="E9" s="93">
        <v>11</v>
      </c>
      <c r="F9" s="93">
        <v>11</v>
      </c>
      <c r="G9" s="93">
        <v>161</v>
      </c>
      <c r="H9" s="93">
        <v>0</v>
      </c>
      <c r="I9" s="93">
        <v>28</v>
      </c>
      <c r="J9" s="93">
        <v>14</v>
      </c>
      <c r="K9" s="93">
        <v>14</v>
      </c>
      <c r="L9" s="93">
        <v>172</v>
      </c>
    </row>
    <row r="10" spans="1:12" ht="11.25" customHeight="1">
      <c r="A10" s="40">
        <v>4</v>
      </c>
      <c r="B10" s="41" t="s">
        <v>10</v>
      </c>
      <c r="C10" s="41">
        <v>800</v>
      </c>
      <c r="D10" s="41">
        <v>119</v>
      </c>
      <c r="E10" s="41">
        <v>49</v>
      </c>
      <c r="F10" s="41">
        <v>49</v>
      </c>
      <c r="G10" s="41">
        <v>845</v>
      </c>
      <c r="H10" s="41">
        <v>170</v>
      </c>
      <c r="I10" s="41">
        <v>195</v>
      </c>
      <c r="J10" s="41">
        <v>47</v>
      </c>
      <c r="K10" s="41">
        <v>49</v>
      </c>
      <c r="L10" s="41">
        <v>2278</v>
      </c>
    </row>
    <row r="11" spans="1:12" ht="12" customHeight="1">
      <c r="A11" s="40">
        <v>5</v>
      </c>
      <c r="B11" s="41" t="s">
        <v>11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2</v>
      </c>
      <c r="J11" s="41">
        <v>2</v>
      </c>
      <c r="K11" s="41">
        <v>0</v>
      </c>
      <c r="L11" s="41">
        <v>574</v>
      </c>
    </row>
    <row r="12" spans="1:12" ht="12" customHeight="1">
      <c r="A12" s="40">
        <v>6</v>
      </c>
      <c r="B12" s="41" t="s">
        <v>12</v>
      </c>
      <c r="C12" s="41">
        <v>0</v>
      </c>
      <c r="D12" s="41">
        <v>27</v>
      </c>
      <c r="E12" s="41">
        <v>16</v>
      </c>
      <c r="F12" s="41">
        <v>16</v>
      </c>
      <c r="G12" s="41">
        <v>92</v>
      </c>
      <c r="H12" s="41">
        <v>0</v>
      </c>
      <c r="I12" s="41">
        <v>485</v>
      </c>
      <c r="J12" s="41">
        <v>107</v>
      </c>
      <c r="K12" s="41">
        <v>70</v>
      </c>
      <c r="L12" s="41">
        <v>829</v>
      </c>
    </row>
    <row r="13" spans="1:12" s="82" customFormat="1" ht="12" customHeight="1">
      <c r="A13" s="44">
        <v>7</v>
      </c>
      <c r="B13" s="47" t="s">
        <v>13</v>
      </c>
      <c r="C13" s="47">
        <v>500</v>
      </c>
      <c r="D13" s="47">
        <v>12</v>
      </c>
      <c r="E13" s="47">
        <v>12</v>
      </c>
      <c r="F13" s="47">
        <v>12</v>
      </c>
      <c r="G13" s="47">
        <v>290</v>
      </c>
      <c r="H13" s="47">
        <v>0</v>
      </c>
      <c r="I13" s="47">
        <v>125</v>
      </c>
      <c r="J13" s="47">
        <v>31</v>
      </c>
      <c r="K13" s="47">
        <v>28</v>
      </c>
      <c r="L13" s="47">
        <v>1197</v>
      </c>
    </row>
    <row r="14" spans="1:12" s="82" customFormat="1" ht="12" customHeight="1">
      <c r="A14" s="44">
        <v>8</v>
      </c>
      <c r="B14" s="47" t="s">
        <v>154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2</v>
      </c>
    </row>
    <row r="15" spans="1:13" ht="12" customHeight="1">
      <c r="A15" s="40">
        <v>9</v>
      </c>
      <c r="B15" s="41" t="s">
        <v>14</v>
      </c>
      <c r="C15" s="41">
        <v>0</v>
      </c>
      <c r="D15" s="41">
        <v>0</v>
      </c>
      <c r="E15" s="41">
        <v>0</v>
      </c>
      <c r="F15" s="41">
        <v>0</v>
      </c>
      <c r="G15" s="41">
        <v>4</v>
      </c>
      <c r="H15" s="41">
        <v>500</v>
      </c>
      <c r="I15" s="41">
        <v>41</v>
      </c>
      <c r="J15" s="41">
        <v>10</v>
      </c>
      <c r="K15" s="41">
        <v>10</v>
      </c>
      <c r="L15" s="41">
        <v>504</v>
      </c>
      <c r="M15" s="79"/>
    </row>
    <row r="16" spans="1:12" ht="12" customHeight="1">
      <c r="A16" s="44">
        <v>10</v>
      </c>
      <c r="B16" s="41" t="s">
        <v>218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</row>
    <row r="17" spans="1:12" ht="12" customHeight="1">
      <c r="A17" s="40">
        <v>11</v>
      </c>
      <c r="B17" s="41" t="s">
        <v>15</v>
      </c>
      <c r="C17" s="41">
        <v>5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</row>
    <row r="18" spans="1:12" ht="12" customHeight="1">
      <c r="A18" s="40">
        <v>12</v>
      </c>
      <c r="B18" s="41" t="s">
        <v>16</v>
      </c>
      <c r="C18" s="41">
        <v>10</v>
      </c>
      <c r="D18" s="41">
        <v>1</v>
      </c>
      <c r="E18" s="41">
        <v>1</v>
      </c>
      <c r="F18" s="41">
        <v>1</v>
      </c>
      <c r="G18" s="41">
        <v>1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</row>
    <row r="19" spans="1:12" ht="12" customHeight="1">
      <c r="A19" s="40">
        <v>13</v>
      </c>
      <c r="B19" s="41" t="s">
        <v>17</v>
      </c>
      <c r="C19" s="41">
        <v>0</v>
      </c>
      <c r="D19" s="41">
        <v>0</v>
      </c>
      <c r="E19" s="41">
        <v>0</v>
      </c>
      <c r="F19" s="41">
        <v>0</v>
      </c>
      <c r="G19" s="41">
        <v>37</v>
      </c>
      <c r="H19" s="41">
        <v>0</v>
      </c>
      <c r="I19" s="41">
        <v>0</v>
      </c>
      <c r="J19" s="41">
        <v>0</v>
      </c>
      <c r="K19" s="41">
        <v>0</v>
      </c>
      <c r="L19" s="41">
        <v>6</v>
      </c>
    </row>
    <row r="20" spans="1:12" ht="12" customHeight="1">
      <c r="A20" s="40">
        <v>14</v>
      </c>
      <c r="B20" s="41" t="s">
        <v>155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</row>
    <row r="21" spans="1:12" ht="12" customHeight="1">
      <c r="A21" s="40">
        <v>15</v>
      </c>
      <c r="B21" s="41" t="s">
        <v>72</v>
      </c>
      <c r="C21" s="41">
        <v>0</v>
      </c>
      <c r="D21" s="41">
        <v>3</v>
      </c>
      <c r="E21" s="41">
        <v>1</v>
      </c>
      <c r="F21" s="41">
        <v>1</v>
      </c>
      <c r="G21" s="41">
        <v>60</v>
      </c>
      <c r="H21" s="41">
        <v>0</v>
      </c>
      <c r="I21" s="41">
        <v>912</v>
      </c>
      <c r="J21" s="41">
        <v>228</v>
      </c>
      <c r="K21" s="41">
        <v>228</v>
      </c>
      <c r="L21" s="41">
        <v>2496</v>
      </c>
    </row>
    <row r="22" spans="1:12" ht="12" customHeight="1">
      <c r="A22" s="40">
        <v>16</v>
      </c>
      <c r="B22" s="41" t="s">
        <v>99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57</v>
      </c>
    </row>
    <row r="23" spans="1:12" s="82" customFormat="1" ht="12" customHeight="1">
      <c r="A23" s="44">
        <v>17</v>
      </c>
      <c r="B23" s="47" t="s">
        <v>20</v>
      </c>
      <c r="C23" s="47">
        <v>250</v>
      </c>
      <c r="D23" s="47">
        <v>11</v>
      </c>
      <c r="E23" s="47">
        <v>3</v>
      </c>
      <c r="F23" s="47">
        <v>3</v>
      </c>
      <c r="G23" s="47">
        <v>1660</v>
      </c>
      <c r="H23" s="47">
        <v>500</v>
      </c>
      <c r="I23" s="47">
        <v>18</v>
      </c>
      <c r="J23" s="47">
        <v>7</v>
      </c>
      <c r="K23" s="47">
        <v>7</v>
      </c>
      <c r="L23" s="47">
        <v>4178</v>
      </c>
    </row>
    <row r="24" spans="1:12" ht="12" customHeight="1">
      <c r="A24" s="40">
        <v>18</v>
      </c>
      <c r="B24" s="41" t="s">
        <v>21</v>
      </c>
      <c r="C24" s="41">
        <v>0</v>
      </c>
      <c r="D24" s="41">
        <v>0</v>
      </c>
      <c r="E24" s="41">
        <v>0</v>
      </c>
      <c r="F24" s="41">
        <v>0</v>
      </c>
      <c r="G24" s="41">
        <v>137</v>
      </c>
      <c r="H24" s="41">
        <v>432</v>
      </c>
      <c r="I24" s="41">
        <v>9</v>
      </c>
      <c r="J24" s="41">
        <v>4</v>
      </c>
      <c r="K24" s="41">
        <v>4</v>
      </c>
      <c r="L24" s="41">
        <v>374</v>
      </c>
    </row>
    <row r="25" spans="1:12" ht="12" customHeight="1">
      <c r="A25" s="40">
        <v>19</v>
      </c>
      <c r="B25" s="41" t="s">
        <v>19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</row>
    <row r="26" spans="1:12" ht="12" customHeight="1">
      <c r="A26" s="40">
        <v>20</v>
      </c>
      <c r="B26" s="41" t="s">
        <v>118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</row>
    <row r="27" spans="1:12" s="127" customFormat="1" ht="12" customHeight="1">
      <c r="A27" s="125"/>
      <c r="B27" s="101" t="s">
        <v>210</v>
      </c>
      <c r="C27" s="101">
        <f aca="true" t="shared" si="0" ref="C27:L27">SUM(C7:C26)</f>
        <v>1865</v>
      </c>
      <c r="D27" s="101">
        <f t="shared" si="0"/>
        <v>213</v>
      </c>
      <c r="E27" s="126">
        <f t="shared" si="0"/>
        <v>102</v>
      </c>
      <c r="F27" s="101">
        <f t="shared" si="0"/>
        <v>98</v>
      </c>
      <c r="G27" s="101">
        <f t="shared" si="0"/>
        <v>4121</v>
      </c>
      <c r="H27" s="101">
        <f t="shared" si="0"/>
        <v>1602</v>
      </c>
      <c r="I27" s="101">
        <f t="shared" si="0"/>
        <v>2163</v>
      </c>
      <c r="J27" s="126">
        <f t="shared" si="0"/>
        <v>537</v>
      </c>
      <c r="K27" s="101">
        <f t="shared" si="0"/>
        <v>478</v>
      </c>
      <c r="L27" s="101">
        <f t="shared" si="0"/>
        <v>14341</v>
      </c>
    </row>
    <row r="28" spans="1:12" ht="12" customHeight="1">
      <c r="A28" s="44">
        <v>21</v>
      </c>
      <c r="B28" s="41" t="s">
        <v>23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</row>
    <row r="29" spans="1:12" ht="12" customHeight="1">
      <c r="A29" s="44">
        <v>22</v>
      </c>
      <c r="B29" s="41" t="s">
        <v>245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</row>
    <row r="30" spans="1:12" ht="12" customHeight="1">
      <c r="A30" s="44">
        <v>23</v>
      </c>
      <c r="B30" s="41" t="s">
        <v>160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</row>
    <row r="31" spans="1:12" ht="12" customHeight="1">
      <c r="A31" s="44">
        <v>24</v>
      </c>
      <c r="B31" s="41" t="s">
        <v>22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</row>
    <row r="32" spans="1:12" s="82" customFormat="1" ht="12" customHeight="1">
      <c r="A32" s="44">
        <v>25</v>
      </c>
      <c r="B32" s="47" t="s">
        <v>133</v>
      </c>
      <c r="C32" s="47">
        <v>200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</row>
    <row r="33" spans="1:12" ht="12" customHeight="1">
      <c r="A33" s="44">
        <v>26</v>
      </c>
      <c r="B33" s="41" t="s">
        <v>18</v>
      </c>
      <c r="C33" s="41">
        <v>550</v>
      </c>
      <c r="D33" s="41">
        <v>63</v>
      </c>
      <c r="E33" s="41">
        <v>40</v>
      </c>
      <c r="F33" s="41">
        <v>12</v>
      </c>
      <c r="G33" s="41">
        <v>723</v>
      </c>
      <c r="H33" s="41">
        <v>1200</v>
      </c>
      <c r="I33" s="41">
        <v>220</v>
      </c>
      <c r="J33" s="41">
        <v>45</v>
      </c>
      <c r="K33" s="41">
        <v>39</v>
      </c>
      <c r="L33" s="41">
        <v>1031</v>
      </c>
    </row>
    <row r="34" spans="1:12" s="127" customFormat="1" ht="12" customHeight="1">
      <c r="A34" s="125"/>
      <c r="B34" s="101" t="s">
        <v>212</v>
      </c>
      <c r="C34" s="101">
        <f aca="true" t="shared" si="1" ref="C34:L34">SUM(C28:C33)</f>
        <v>750</v>
      </c>
      <c r="D34" s="101">
        <f t="shared" si="1"/>
        <v>63</v>
      </c>
      <c r="E34" s="126">
        <f t="shared" si="1"/>
        <v>40</v>
      </c>
      <c r="F34" s="101">
        <f t="shared" si="1"/>
        <v>12</v>
      </c>
      <c r="G34" s="101">
        <f t="shared" si="1"/>
        <v>723</v>
      </c>
      <c r="H34" s="101">
        <f t="shared" si="1"/>
        <v>1200</v>
      </c>
      <c r="I34" s="101">
        <f t="shared" si="1"/>
        <v>220</v>
      </c>
      <c r="J34" s="126">
        <f t="shared" si="1"/>
        <v>45</v>
      </c>
      <c r="K34" s="101">
        <f t="shared" si="1"/>
        <v>39</v>
      </c>
      <c r="L34" s="101">
        <f t="shared" si="1"/>
        <v>1031</v>
      </c>
    </row>
    <row r="35" spans="1:12" s="82" customFormat="1" ht="12" customHeight="1">
      <c r="A35" s="44">
        <v>27</v>
      </c>
      <c r="B35" s="47" t="s">
        <v>214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</row>
    <row r="36" spans="1:12" ht="12" customHeight="1">
      <c r="A36" s="44">
        <v>28</v>
      </c>
      <c r="B36" s="41" t="s">
        <v>205</v>
      </c>
      <c r="C36" s="41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</row>
    <row r="37" spans="1:12" s="82" customFormat="1" ht="12" customHeight="1">
      <c r="A37" s="44">
        <v>29</v>
      </c>
      <c r="B37" s="47" t="s">
        <v>206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</row>
    <row r="38" spans="1:12" ht="12" customHeight="1">
      <c r="A38" s="44">
        <v>30</v>
      </c>
      <c r="B38" s="41" t="s">
        <v>207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</row>
    <row r="39" spans="1:12" ht="12" customHeight="1">
      <c r="A39" s="88">
        <v>31</v>
      </c>
      <c r="B39" s="91" t="s">
        <v>328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</row>
    <row r="40" spans="1:12" s="82" customFormat="1" ht="12" customHeight="1">
      <c r="A40" s="44">
        <v>32</v>
      </c>
      <c r="B40" s="47" t="s">
        <v>224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</row>
    <row r="41" spans="1:12" ht="12" customHeight="1">
      <c r="A41" s="44">
        <v>33</v>
      </c>
      <c r="B41" s="41" t="s">
        <v>236</v>
      </c>
      <c r="C41" s="41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</row>
    <row r="42" spans="1:12" ht="12" customHeight="1">
      <c r="A42" s="44">
        <v>34</v>
      </c>
      <c r="B42" s="41" t="s">
        <v>24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</row>
    <row r="43" spans="1:12" ht="12" customHeight="1">
      <c r="A43" s="44">
        <v>35</v>
      </c>
      <c r="B43" s="41" t="s">
        <v>209</v>
      </c>
      <c r="C43" s="41">
        <v>10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</row>
    <row r="44" spans="1:12" ht="12" customHeight="1">
      <c r="A44" s="44">
        <v>36</v>
      </c>
      <c r="B44" s="41" t="s">
        <v>329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</row>
    <row r="45" spans="1:12" ht="12" customHeight="1">
      <c r="A45" s="44">
        <v>37</v>
      </c>
      <c r="B45" s="41" t="s">
        <v>331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</row>
    <row r="46" spans="1:12" s="127" customFormat="1" ht="12" customHeight="1">
      <c r="A46" s="125"/>
      <c r="B46" s="101" t="s">
        <v>211</v>
      </c>
      <c r="C46" s="101">
        <f aca="true" t="shared" si="2" ref="C46:L46">SUM(C35:C45)</f>
        <v>10</v>
      </c>
      <c r="D46" s="101">
        <f t="shared" si="2"/>
        <v>0</v>
      </c>
      <c r="E46" s="101">
        <f t="shared" si="2"/>
        <v>0</v>
      </c>
      <c r="F46" s="101">
        <f t="shared" si="2"/>
        <v>0</v>
      </c>
      <c r="G46" s="101">
        <f t="shared" si="2"/>
        <v>0</v>
      </c>
      <c r="H46" s="101">
        <f t="shared" si="2"/>
        <v>0</v>
      </c>
      <c r="I46" s="101">
        <f t="shared" si="2"/>
        <v>0</v>
      </c>
      <c r="J46" s="101">
        <f t="shared" si="2"/>
        <v>0</v>
      </c>
      <c r="K46" s="101">
        <f t="shared" si="2"/>
        <v>0</v>
      </c>
      <c r="L46" s="101">
        <f t="shared" si="2"/>
        <v>0</v>
      </c>
    </row>
    <row r="47" spans="1:12" s="127" customFormat="1" ht="12" customHeight="1">
      <c r="A47" s="125"/>
      <c r="B47" s="69" t="s">
        <v>117</v>
      </c>
      <c r="C47" s="101">
        <f aca="true" t="shared" si="3" ref="C47:L47">C27+C34+C46</f>
        <v>2625</v>
      </c>
      <c r="D47" s="101">
        <f t="shared" si="3"/>
        <v>276</v>
      </c>
      <c r="E47" s="126">
        <f t="shared" si="3"/>
        <v>142</v>
      </c>
      <c r="F47" s="101">
        <f t="shared" si="3"/>
        <v>110</v>
      </c>
      <c r="G47" s="101">
        <f t="shared" si="3"/>
        <v>4844</v>
      </c>
      <c r="H47" s="101">
        <f t="shared" si="3"/>
        <v>2802</v>
      </c>
      <c r="I47" s="101">
        <f t="shared" si="3"/>
        <v>2383</v>
      </c>
      <c r="J47" s="126">
        <f t="shared" si="3"/>
        <v>582</v>
      </c>
      <c r="K47" s="101">
        <f t="shared" si="3"/>
        <v>517</v>
      </c>
      <c r="L47" s="101">
        <f t="shared" si="3"/>
        <v>15372</v>
      </c>
    </row>
    <row r="48" spans="1:12" ht="18" customHeight="1">
      <c r="A48" s="25"/>
      <c r="B48" s="21"/>
      <c r="C48" s="52"/>
      <c r="D48" s="52"/>
      <c r="E48" s="56"/>
      <c r="F48" s="52"/>
      <c r="G48" s="52"/>
      <c r="H48" s="64"/>
      <c r="I48" s="64"/>
      <c r="J48" s="24"/>
      <c r="K48" s="24"/>
      <c r="L48" s="64"/>
    </row>
    <row r="49" spans="1:12" ht="18" customHeight="1">
      <c r="A49" s="25"/>
      <c r="B49" s="21"/>
      <c r="C49" s="52"/>
      <c r="D49" s="52"/>
      <c r="E49" s="22"/>
      <c r="F49" s="23"/>
      <c r="G49" s="52"/>
      <c r="H49" s="64"/>
      <c r="I49" s="64"/>
      <c r="J49" s="24"/>
      <c r="K49" s="24"/>
      <c r="L49" s="64"/>
    </row>
    <row r="50" spans="1:12" ht="18" customHeight="1">
      <c r="A50" s="25"/>
      <c r="B50" s="21"/>
      <c r="C50" s="52"/>
      <c r="D50" s="64"/>
      <c r="E50" s="26"/>
      <c r="F50" s="24"/>
      <c r="G50" s="64"/>
      <c r="H50" s="64"/>
      <c r="I50" s="64"/>
      <c r="J50" s="24"/>
      <c r="K50" s="24"/>
      <c r="L50" s="64"/>
    </row>
    <row r="51" spans="1:12" ht="13.5" customHeight="1">
      <c r="A51" s="36" t="s">
        <v>116</v>
      </c>
      <c r="B51" s="36" t="s">
        <v>5</v>
      </c>
      <c r="C51" s="547" t="s">
        <v>241</v>
      </c>
      <c r="D51" s="548"/>
      <c r="E51" s="548"/>
      <c r="F51" s="548"/>
      <c r="G51" s="549"/>
      <c r="H51" s="547" t="s">
        <v>242</v>
      </c>
      <c r="I51" s="548"/>
      <c r="J51" s="548"/>
      <c r="K51" s="548"/>
      <c r="L51" s="549"/>
    </row>
    <row r="52" spans="1:12" ht="13.5" customHeight="1">
      <c r="A52" s="37" t="s">
        <v>6</v>
      </c>
      <c r="B52" s="61"/>
      <c r="C52" s="66" t="s">
        <v>70</v>
      </c>
      <c r="D52" s="66" t="s">
        <v>197</v>
      </c>
      <c r="E52" s="45" t="s">
        <v>58</v>
      </c>
      <c r="F52" s="45" t="s">
        <v>58</v>
      </c>
      <c r="G52" s="66" t="s">
        <v>156</v>
      </c>
      <c r="H52" s="66" t="s">
        <v>70</v>
      </c>
      <c r="I52" s="66" t="s">
        <v>197</v>
      </c>
      <c r="J52" s="45" t="s">
        <v>58</v>
      </c>
      <c r="K52" s="45" t="s">
        <v>58</v>
      </c>
      <c r="L52" s="66" t="s">
        <v>156</v>
      </c>
    </row>
    <row r="53" spans="1:12" ht="12.75">
      <c r="A53" s="38"/>
      <c r="B53" s="58"/>
      <c r="C53" s="77"/>
      <c r="D53" s="73" t="s">
        <v>198</v>
      </c>
      <c r="E53" s="46" t="s">
        <v>101</v>
      </c>
      <c r="F53" s="46" t="s">
        <v>142</v>
      </c>
      <c r="G53" s="74" t="s">
        <v>240</v>
      </c>
      <c r="H53" s="77"/>
      <c r="I53" s="73" t="s">
        <v>198</v>
      </c>
      <c r="J53" s="46" t="s">
        <v>101</v>
      </c>
      <c r="K53" s="46" t="s">
        <v>142</v>
      </c>
      <c r="L53" s="74" t="s">
        <v>240</v>
      </c>
    </row>
    <row r="54" spans="1:12" ht="15.75" customHeight="1">
      <c r="A54" s="44">
        <v>38</v>
      </c>
      <c r="B54" s="47" t="s">
        <v>73</v>
      </c>
      <c r="C54" s="41">
        <v>0</v>
      </c>
      <c r="D54" s="41">
        <v>21</v>
      </c>
      <c r="E54" s="41">
        <v>5</v>
      </c>
      <c r="F54" s="41">
        <v>5</v>
      </c>
      <c r="G54" s="41">
        <v>237</v>
      </c>
      <c r="H54" s="41">
        <v>0</v>
      </c>
      <c r="I54" s="41">
        <v>30</v>
      </c>
      <c r="J54" s="41">
        <v>7</v>
      </c>
      <c r="K54" s="41">
        <v>7</v>
      </c>
      <c r="L54" s="41">
        <v>187</v>
      </c>
    </row>
    <row r="55" spans="1:12" ht="15.75" customHeight="1">
      <c r="A55" s="44">
        <v>39</v>
      </c>
      <c r="B55" s="47" t="s">
        <v>250</v>
      </c>
      <c r="C55" s="41">
        <v>1100</v>
      </c>
      <c r="D55" s="41">
        <v>95</v>
      </c>
      <c r="E55" s="41">
        <v>37</v>
      </c>
      <c r="F55" s="41">
        <v>36</v>
      </c>
      <c r="G55" s="41">
        <v>1526</v>
      </c>
      <c r="H55" s="41">
        <v>3000</v>
      </c>
      <c r="I55" s="41">
        <v>1180</v>
      </c>
      <c r="J55" s="41">
        <v>116</v>
      </c>
      <c r="K55" s="41">
        <v>112</v>
      </c>
      <c r="L55" s="41">
        <v>9048</v>
      </c>
    </row>
    <row r="56" spans="1:12" ht="15.75" customHeight="1">
      <c r="A56" s="44">
        <v>40</v>
      </c>
      <c r="B56" s="47" t="s">
        <v>28</v>
      </c>
      <c r="C56" s="41">
        <v>0</v>
      </c>
      <c r="D56" s="41">
        <v>0</v>
      </c>
      <c r="E56" s="41">
        <v>0</v>
      </c>
      <c r="F56" s="41">
        <v>0</v>
      </c>
      <c r="G56" s="41">
        <v>347</v>
      </c>
      <c r="H56" s="41">
        <v>175</v>
      </c>
      <c r="I56" s="41">
        <v>6</v>
      </c>
      <c r="J56" s="41">
        <v>1</v>
      </c>
      <c r="K56" s="41">
        <v>1</v>
      </c>
      <c r="L56" s="41">
        <v>46</v>
      </c>
    </row>
    <row r="57" spans="1:12" ht="15.75" customHeight="1">
      <c r="A57" s="44">
        <v>41</v>
      </c>
      <c r="B57" s="47" t="s">
        <v>217</v>
      </c>
      <c r="C57" s="41">
        <v>0</v>
      </c>
      <c r="D57" s="41">
        <v>0</v>
      </c>
      <c r="E57" s="41">
        <v>0</v>
      </c>
      <c r="F57" s="41">
        <v>0</v>
      </c>
      <c r="G57" s="41">
        <v>90</v>
      </c>
      <c r="H57" s="41">
        <v>200</v>
      </c>
      <c r="I57" s="41">
        <v>260</v>
      </c>
      <c r="J57" s="41">
        <v>73</v>
      </c>
      <c r="K57" s="41">
        <v>73</v>
      </c>
      <c r="L57" s="41">
        <v>1698</v>
      </c>
    </row>
    <row r="58" spans="1:12" ht="15.75" customHeight="1">
      <c r="A58" s="44">
        <v>42</v>
      </c>
      <c r="B58" s="47" t="s">
        <v>27</v>
      </c>
      <c r="C58" s="41">
        <v>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104</v>
      </c>
      <c r="J58" s="41">
        <v>26</v>
      </c>
      <c r="K58" s="41">
        <v>26</v>
      </c>
      <c r="L58" s="41">
        <v>692</v>
      </c>
    </row>
    <row r="59" spans="1:12" ht="15.75" customHeight="1">
      <c r="A59" s="44">
        <v>43</v>
      </c>
      <c r="B59" s="47" t="s">
        <v>344</v>
      </c>
      <c r="C59" s="41">
        <v>0</v>
      </c>
      <c r="D59" s="41">
        <v>10</v>
      </c>
      <c r="E59" s="41">
        <v>3</v>
      </c>
      <c r="F59" s="41">
        <v>2</v>
      </c>
      <c r="G59" s="41">
        <v>17</v>
      </c>
      <c r="H59" s="41">
        <v>0</v>
      </c>
      <c r="I59" s="41">
        <v>450</v>
      </c>
      <c r="J59" s="41">
        <v>88</v>
      </c>
      <c r="K59" s="41">
        <v>88</v>
      </c>
      <c r="L59" s="41">
        <v>3914</v>
      </c>
    </row>
    <row r="60" spans="1:12" ht="15.75" customHeight="1">
      <c r="A60" s="44">
        <v>44</v>
      </c>
      <c r="B60" s="47" t="s">
        <v>25</v>
      </c>
      <c r="C60" s="41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581</v>
      </c>
      <c r="J60" s="41">
        <v>134</v>
      </c>
      <c r="K60" s="41">
        <v>134</v>
      </c>
      <c r="L60" s="41">
        <v>2288</v>
      </c>
    </row>
    <row r="61" spans="1:12" ht="15.75" customHeight="1">
      <c r="A61" s="44">
        <v>45</v>
      </c>
      <c r="B61" s="47" t="s">
        <v>26</v>
      </c>
      <c r="C61" s="41">
        <v>0</v>
      </c>
      <c r="D61" s="41">
        <v>0</v>
      </c>
      <c r="E61" s="41">
        <v>0</v>
      </c>
      <c r="F61" s="41">
        <v>0</v>
      </c>
      <c r="G61" s="41">
        <v>0</v>
      </c>
      <c r="H61" s="41">
        <v>330</v>
      </c>
      <c r="I61" s="41">
        <v>38</v>
      </c>
      <c r="J61" s="41">
        <v>9</v>
      </c>
      <c r="K61" s="41">
        <v>9</v>
      </c>
      <c r="L61" s="41">
        <v>251</v>
      </c>
    </row>
    <row r="62" spans="1:12" s="127" customFormat="1" ht="15.75" customHeight="1">
      <c r="A62" s="44"/>
      <c r="B62" s="69" t="s">
        <v>117</v>
      </c>
      <c r="C62" s="101">
        <f aca="true" t="shared" si="4" ref="C62:L62">SUM(C54:C61)</f>
        <v>1100</v>
      </c>
      <c r="D62" s="101">
        <f t="shared" si="4"/>
        <v>126</v>
      </c>
      <c r="E62" s="126">
        <f t="shared" si="4"/>
        <v>45</v>
      </c>
      <c r="F62" s="101">
        <f t="shared" si="4"/>
        <v>43</v>
      </c>
      <c r="G62" s="101">
        <f t="shared" si="4"/>
        <v>2217</v>
      </c>
      <c r="H62" s="101">
        <f t="shared" si="4"/>
        <v>3705</v>
      </c>
      <c r="I62" s="101">
        <f t="shared" si="4"/>
        <v>2649</v>
      </c>
      <c r="J62" s="126">
        <f t="shared" si="4"/>
        <v>454</v>
      </c>
      <c r="K62" s="101">
        <f t="shared" si="4"/>
        <v>450</v>
      </c>
      <c r="L62" s="101">
        <f t="shared" si="4"/>
        <v>18124</v>
      </c>
    </row>
    <row r="63" spans="1:12" ht="15.75" customHeight="1">
      <c r="A63" s="44"/>
      <c r="C63" s="41"/>
      <c r="D63" s="41"/>
      <c r="E63" s="47"/>
      <c r="F63" s="41"/>
      <c r="G63" s="41"/>
      <c r="H63" s="41"/>
      <c r="I63" s="41"/>
      <c r="J63" s="41"/>
      <c r="K63" s="41"/>
      <c r="L63" s="41"/>
    </row>
    <row r="64" spans="1:13" ht="15.75" customHeight="1">
      <c r="A64" s="44">
        <v>46</v>
      </c>
      <c r="B64" s="41" t="s">
        <v>29</v>
      </c>
      <c r="C64" s="41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79"/>
    </row>
    <row r="65" spans="1:12" ht="15.75" customHeight="1">
      <c r="A65" s="44">
        <v>47</v>
      </c>
      <c r="B65" s="41" t="s">
        <v>124</v>
      </c>
      <c r="C65" s="41">
        <v>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</row>
    <row r="66" spans="1:12" s="127" customFormat="1" ht="15.75" customHeight="1">
      <c r="A66" s="125"/>
      <c r="B66" s="69" t="s">
        <v>117</v>
      </c>
      <c r="C66" s="101">
        <f aca="true" t="shared" si="5" ref="C66:L66">SUM(C64:C65)</f>
        <v>0</v>
      </c>
      <c r="D66" s="101">
        <f t="shared" si="5"/>
        <v>0</v>
      </c>
      <c r="E66" s="126">
        <f t="shared" si="5"/>
        <v>0</v>
      </c>
      <c r="F66" s="101">
        <f t="shared" si="5"/>
        <v>0</v>
      </c>
      <c r="G66" s="101">
        <f t="shared" si="5"/>
        <v>0</v>
      </c>
      <c r="H66" s="101">
        <f t="shared" si="5"/>
        <v>0</v>
      </c>
      <c r="I66" s="101">
        <f t="shared" si="5"/>
        <v>0</v>
      </c>
      <c r="J66" s="126">
        <f t="shared" si="5"/>
        <v>0</v>
      </c>
      <c r="K66" s="101">
        <f t="shared" si="5"/>
        <v>0</v>
      </c>
      <c r="L66" s="101">
        <f t="shared" si="5"/>
        <v>0</v>
      </c>
    </row>
    <row r="67" spans="1:12" s="127" customFormat="1" ht="15.75" customHeight="1">
      <c r="A67" s="125"/>
      <c r="B67" s="69" t="s">
        <v>30</v>
      </c>
      <c r="C67" s="101">
        <f aca="true" t="shared" si="6" ref="C67:L67">+C47+C62+C66</f>
        <v>3725</v>
      </c>
      <c r="D67" s="101">
        <f t="shared" si="6"/>
        <v>402</v>
      </c>
      <c r="E67" s="126">
        <f t="shared" si="6"/>
        <v>187</v>
      </c>
      <c r="F67" s="101">
        <f t="shared" si="6"/>
        <v>153</v>
      </c>
      <c r="G67" s="101">
        <f t="shared" si="6"/>
        <v>7061</v>
      </c>
      <c r="H67" s="101">
        <f t="shared" si="6"/>
        <v>6507</v>
      </c>
      <c r="I67" s="101">
        <f t="shared" si="6"/>
        <v>5032</v>
      </c>
      <c r="J67" s="126">
        <f t="shared" si="6"/>
        <v>1036</v>
      </c>
      <c r="K67" s="101">
        <f t="shared" si="6"/>
        <v>967</v>
      </c>
      <c r="L67" s="101">
        <f t="shared" si="6"/>
        <v>33496</v>
      </c>
    </row>
    <row r="70" ht="12.75">
      <c r="B70" s="82" t="s">
        <v>396</v>
      </c>
    </row>
    <row r="71" spans="3:4" ht="12.75">
      <c r="C71" s="11"/>
      <c r="D71" s="11"/>
    </row>
    <row r="72" spans="3:4" ht="12.75">
      <c r="C72" s="11"/>
      <c r="D72" s="11"/>
    </row>
  </sheetData>
  <sheetProtection/>
  <mergeCells count="4">
    <mergeCell ref="C4:G4"/>
    <mergeCell ref="H4:L4"/>
    <mergeCell ref="C51:G51"/>
    <mergeCell ref="H51:L51"/>
  </mergeCells>
  <printOptions gridLines="1" horizontalCentered="1"/>
  <pageMargins left="0.75" right="0.75" top="0.45" bottom="0.75" header="0.37" footer="0.5"/>
  <pageSetup blackAndWhite="1" horizontalDpi="300" verticalDpi="300" orientation="landscape" paperSize="9" scale="85" r:id="rId2"/>
  <rowBreaks count="1" manualBreakCount="1">
    <brk id="47" max="255" man="1"/>
  </row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B1">
      <selection activeCell="B21" sqref="B21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10.8515625" style="6" customWidth="1"/>
    <col min="4" max="4" width="19.00390625" style="7" customWidth="1"/>
    <col min="5" max="5" width="11.7109375" style="7" customWidth="1"/>
    <col min="6" max="6" width="12.28125" style="7" customWidth="1"/>
    <col min="7" max="7" width="11.28125" style="7" customWidth="1"/>
    <col min="8" max="8" width="16.140625" style="7" customWidth="1"/>
    <col min="9" max="9" width="10.57421875" style="7" customWidth="1"/>
    <col min="10" max="10" width="9.140625" style="7" customWidth="1"/>
    <col min="11" max="11" width="10.421875" style="6" customWidth="1"/>
    <col min="12" max="12" width="10.8515625" style="7" customWidth="1"/>
    <col min="13" max="13" width="9.28125" style="0" customWidth="1"/>
    <col min="14" max="14" width="11.421875" style="0" customWidth="1"/>
    <col min="15" max="15" width="9.57421875" style="0" bestFit="1" customWidth="1"/>
  </cols>
  <sheetData>
    <row r="1" spans="1:12" ht="18" customHeight="1">
      <c r="A1" s="2"/>
      <c r="B1" s="2"/>
      <c r="C1" s="4"/>
      <c r="D1" s="8"/>
      <c r="E1" s="8"/>
      <c r="F1" s="8"/>
      <c r="G1" s="8"/>
      <c r="H1" s="8"/>
      <c r="I1" s="8"/>
      <c r="J1" s="8"/>
      <c r="K1" s="4"/>
      <c r="L1" s="8"/>
    </row>
    <row r="2" spans="1:14" ht="18" customHeight="1">
      <c r="A2" s="2"/>
      <c r="B2" s="2"/>
      <c r="C2" s="4"/>
      <c r="D2" s="8"/>
      <c r="E2" s="8"/>
      <c r="F2" s="8"/>
      <c r="G2" s="8"/>
      <c r="H2" s="8"/>
      <c r="I2" s="8"/>
      <c r="J2" s="8"/>
      <c r="K2" s="4"/>
      <c r="L2" s="8"/>
      <c r="M2" s="2"/>
      <c r="N2" s="2"/>
    </row>
    <row r="3" spans="1:14" ht="10.5" customHeight="1">
      <c r="A3" s="2"/>
      <c r="B3" s="2"/>
      <c r="C3" s="4"/>
      <c r="D3" s="8"/>
      <c r="E3" s="8"/>
      <c r="F3" s="8"/>
      <c r="G3" s="8"/>
      <c r="H3" s="8"/>
      <c r="I3" s="8"/>
      <c r="J3" s="8"/>
      <c r="K3" s="4"/>
      <c r="L3" s="8"/>
      <c r="M3" s="2"/>
      <c r="N3" s="2"/>
    </row>
    <row r="4" spans="1:14" ht="24.75" customHeight="1">
      <c r="A4" s="36" t="s">
        <v>4</v>
      </c>
      <c r="B4" s="59" t="s">
        <v>5</v>
      </c>
      <c r="C4" s="550" t="s">
        <v>378</v>
      </c>
      <c r="D4" s="550"/>
      <c r="E4" s="60" t="s">
        <v>260</v>
      </c>
      <c r="F4" s="60"/>
      <c r="G4" s="550" t="s">
        <v>379</v>
      </c>
      <c r="H4" s="550"/>
      <c r="I4" s="186" t="s">
        <v>327</v>
      </c>
      <c r="J4" s="185"/>
      <c r="K4" s="551" t="s">
        <v>220</v>
      </c>
      <c r="L4" s="552"/>
      <c r="M4" s="186" t="s">
        <v>327</v>
      </c>
      <c r="N4" s="185"/>
    </row>
    <row r="5" spans="1:14" ht="24.75" customHeight="1">
      <c r="A5" s="38" t="s">
        <v>6</v>
      </c>
      <c r="B5" s="38"/>
      <c r="C5" s="67" t="s">
        <v>52</v>
      </c>
      <c r="D5" s="54" t="s">
        <v>58</v>
      </c>
      <c r="E5" s="60" t="s">
        <v>52</v>
      </c>
      <c r="F5" s="71" t="s">
        <v>58</v>
      </c>
      <c r="G5" s="60" t="s">
        <v>52</v>
      </c>
      <c r="H5" s="71" t="s">
        <v>58</v>
      </c>
      <c r="I5" s="115" t="s">
        <v>52</v>
      </c>
      <c r="J5" s="116" t="s">
        <v>58</v>
      </c>
      <c r="K5" s="60" t="s">
        <v>52</v>
      </c>
      <c r="L5" s="71" t="s">
        <v>58</v>
      </c>
      <c r="M5" s="115" t="s">
        <v>52</v>
      </c>
      <c r="N5" s="116" t="s">
        <v>58</v>
      </c>
    </row>
    <row r="6" spans="1:16" s="94" customFormat="1" ht="13.5" customHeight="1">
      <c r="A6" s="92">
        <v>1</v>
      </c>
      <c r="B6" s="93" t="s">
        <v>7</v>
      </c>
      <c r="C6" s="93">
        <v>527</v>
      </c>
      <c r="D6" s="93">
        <v>1090</v>
      </c>
      <c r="E6" s="93">
        <v>129</v>
      </c>
      <c r="F6" s="93">
        <v>314</v>
      </c>
      <c r="G6" s="93">
        <v>512</v>
      </c>
      <c r="H6" s="93">
        <v>601</v>
      </c>
      <c r="I6" s="93">
        <v>116</v>
      </c>
      <c r="J6" s="93">
        <v>209</v>
      </c>
      <c r="K6" s="93">
        <v>3446</v>
      </c>
      <c r="L6" s="93">
        <v>6080</v>
      </c>
      <c r="M6" s="99">
        <v>1136</v>
      </c>
      <c r="N6" s="99">
        <v>1998</v>
      </c>
      <c r="O6" s="95"/>
      <c r="P6" s="95"/>
    </row>
    <row r="7" spans="1:16" s="94" customFormat="1" ht="12.75">
      <c r="A7" s="92">
        <v>2</v>
      </c>
      <c r="B7" s="93" t="s">
        <v>8</v>
      </c>
      <c r="C7" s="93">
        <v>16</v>
      </c>
      <c r="D7" s="93">
        <v>39</v>
      </c>
      <c r="E7" s="93">
        <v>7</v>
      </c>
      <c r="F7" s="93">
        <v>15</v>
      </c>
      <c r="G7" s="93">
        <v>16</v>
      </c>
      <c r="H7" s="93">
        <v>8</v>
      </c>
      <c r="I7" s="93">
        <v>7</v>
      </c>
      <c r="J7" s="93">
        <v>4</v>
      </c>
      <c r="K7" s="93">
        <v>249</v>
      </c>
      <c r="L7" s="93">
        <v>467</v>
      </c>
      <c r="M7" s="99">
        <v>92</v>
      </c>
      <c r="N7" s="99">
        <v>245</v>
      </c>
      <c r="O7" s="95"/>
      <c r="P7" s="95"/>
    </row>
    <row r="8" spans="1:16" s="94" customFormat="1" ht="12.75">
      <c r="A8" s="92">
        <v>3</v>
      </c>
      <c r="B8" s="93" t="s">
        <v>9</v>
      </c>
      <c r="C8" s="93">
        <v>452</v>
      </c>
      <c r="D8" s="93">
        <v>1427</v>
      </c>
      <c r="E8" s="93">
        <v>292</v>
      </c>
      <c r="F8" s="93">
        <v>712</v>
      </c>
      <c r="G8" s="93">
        <v>439</v>
      </c>
      <c r="H8" s="93">
        <v>1167</v>
      </c>
      <c r="I8" s="93">
        <v>292</v>
      </c>
      <c r="J8" s="93">
        <v>584</v>
      </c>
      <c r="K8" s="93">
        <v>3108</v>
      </c>
      <c r="L8" s="93">
        <v>4505</v>
      </c>
      <c r="M8" s="99">
        <v>1017</v>
      </c>
      <c r="N8" s="99">
        <v>1364</v>
      </c>
      <c r="O8" s="95"/>
      <c r="P8" s="95"/>
    </row>
    <row r="9" spans="1:16" ht="12.75">
      <c r="A9" s="40">
        <v>4</v>
      </c>
      <c r="B9" s="41" t="s">
        <v>10</v>
      </c>
      <c r="C9" s="41">
        <v>655</v>
      </c>
      <c r="D9" s="41">
        <v>2314</v>
      </c>
      <c r="E9" s="41">
        <v>105</v>
      </c>
      <c r="F9" s="41">
        <v>987</v>
      </c>
      <c r="G9" s="41">
        <v>652</v>
      </c>
      <c r="H9" s="41">
        <v>2290</v>
      </c>
      <c r="I9" s="41">
        <v>105</v>
      </c>
      <c r="J9" s="41">
        <v>987</v>
      </c>
      <c r="K9" s="41">
        <v>6587</v>
      </c>
      <c r="L9" s="41">
        <v>11233</v>
      </c>
      <c r="M9" s="39">
        <v>2945</v>
      </c>
      <c r="N9" s="39">
        <v>5421</v>
      </c>
      <c r="O9" s="7"/>
      <c r="P9" s="7"/>
    </row>
    <row r="10" spans="1:16" ht="12.75">
      <c r="A10" s="40">
        <v>5</v>
      </c>
      <c r="B10" s="41" t="s">
        <v>11</v>
      </c>
      <c r="C10" s="41">
        <v>96</v>
      </c>
      <c r="D10" s="41">
        <v>330</v>
      </c>
      <c r="E10" s="41">
        <v>36</v>
      </c>
      <c r="F10" s="41">
        <v>145</v>
      </c>
      <c r="G10" s="41">
        <v>83</v>
      </c>
      <c r="H10" s="41">
        <v>225</v>
      </c>
      <c r="I10" s="41">
        <v>23</v>
      </c>
      <c r="J10" s="41">
        <v>77</v>
      </c>
      <c r="K10" s="41">
        <v>919</v>
      </c>
      <c r="L10" s="41">
        <v>1529</v>
      </c>
      <c r="M10" s="39">
        <v>287</v>
      </c>
      <c r="N10" s="39">
        <v>415</v>
      </c>
      <c r="O10" s="7"/>
      <c r="P10" s="7"/>
    </row>
    <row r="11" spans="1:16" ht="12.75">
      <c r="A11" s="40">
        <v>6</v>
      </c>
      <c r="B11" s="41" t="s">
        <v>12</v>
      </c>
      <c r="C11" s="41">
        <v>209</v>
      </c>
      <c r="D11" s="41">
        <v>865</v>
      </c>
      <c r="E11" s="41">
        <v>88</v>
      </c>
      <c r="F11" s="41">
        <v>116</v>
      </c>
      <c r="G11" s="41">
        <v>209</v>
      </c>
      <c r="H11" s="41">
        <v>545</v>
      </c>
      <c r="I11" s="41">
        <v>88</v>
      </c>
      <c r="J11" s="41">
        <v>116</v>
      </c>
      <c r="K11" s="41">
        <v>1196</v>
      </c>
      <c r="L11" s="41">
        <v>2525</v>
      </c>
      <c r="M11" s="39">
        <v>483</v>
      </c>
      <c r="N11" s="39">
        <v>963</v>
      </c>
      <c r="O11" s="7"/>
      <c r="P11" s="7"/>
    </row>
    <row r="12" spans="1:16" s="82" customFormat="1" ht="12.75">
      <c r="A12" s="44">
        <v>7</v>
      </c>
      <c r="B12" s="47" t="s">
        <v>13</v>
      </c>
      <c r="C12" s="47">
        <v>1107</v>
      </c>
      <c r="D12" s="47">
        <v>3137</v>
      </c>
      <c r="E12" s="47">
        <v>195</v>
      </c>
      <c r="F12" s="47">
        <v>587</v>
      </c>
      <c r="G12" s="47">
        <v>963</v>
      </c>
      <c r="H12" s="47">
        <v>1221</v>
      </c>
      <c r="I12" s="47">
        <v>182</v>
      </c>
      <c r="J12" s="47">
        <v>241</v>
      </c>
      <c r="K12" s="47">
        <v>7014</v>
      </c>
      <c r="L12" s="47">
        <v>13351</v>
      </c>
      <c r="M12" s="112">
        <v>1332</v>
      </c>
      <c r="N12" s="112">
        <v>1662</v>
      </c>
      <c r="O12" s="13"/>
      <c r="P12" s="13"/>
    </row>
    <row r="13" spans="1:16" s="82" customFormat="1" ht="12.75">
      <c r="A13" s="44">
        <v>8</v>
      </c>
      <c r="B13" s="47" t="s">
        <v>154</v>
      </c>
      <c r="C13" s="47">
        <v>35</v>
      </c>
      <c r="D13" s="47">
        <v>35</v>
      </c>
      <c r="E13" s="47">
        <v>8</v>
      </c>
      <c r="F13" s="47">
        <v>5</v>
      </c>
      <c r="G13" s="47">
        <v>35</v>
      </c>
      <c r="H13" s="47">
        <v>35</v>
      </c>
      <c r="I13" s="47">
        <v>8</v>
      </c>
      <c r="J13" s="47">
        <v>5</v>
      </c>
      <c r="K13" s="47">
        <v>235</v>
      </c>
      <c r="L13" s="47">
        <v>598</v>
      </c>
      <c r="M13" s="112">
        <v>57</v>
      </c>
      <c r="N13" s="112">
        <v>126</v>
      </c>
      <c r="O13" s="13"/>
      <c r="P13" s="13"/>
    </row>
    <row r="14" spans="1:16" ht="12.75">
      <c r="A14" s="40">
        <v>9</v>
      </c>
      <c r="B14" s="41" t="s">
        <v>14</v>
      </c>
      <c r="C14" s="41">
        <v>80</v>
      </c>
      <c r="D14" s="41">
        <v>232</v>
      </c>
      <c r="E14" s="41">
        <v>39</v>
      </c>
      <c r="F14" s="41">
        <v>101</v>
      </c>
      <c r="G14" s="41">
        <v>77</v>
      </c>
      <c r="H14" s="41">
        <v>137</v>
      </c>
      <c r="I14" s="41">
        <v>63</v>
      </c>
      <c r="J14" s="41">
        <v>112</v>
      </c>
      <c r="K14" s="41">
        <v>552</v>
      </c>
      <c r="L14" s="41">
        <v>1056</v>
      </c>
      <c r="M14" s="39">
        <v>179</v>
      </c>
      <c r="N14" s="39">
        <v>294</v>
      </c>
      <c r="O14" s="7"/>
      <c r="P14" s="7"/>
    </row>
    <row r="15" spans="1:16" ht="12.75">
      <c r="A15" s="44">
        <v>10</v>
      </c>
      <c r="B15" s="41" t="s">
        <v>218</v>
      </c>
      <c r="C15" s="41">
        <v>11</v>
      </c>
      <c r="D15" s="41">
        <v>23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98</v>
      </c>
      <c r="L15" s="41">
        <v>171</v>
      </c>
      <c r="M15" s="39">
        <v>34</v>
      </c>
      <c r="N15" s="39">
        <v>62</v>
      </c>
      <c r="O15" s="7"/>
      <c r="P15" s="7"/>
    </row>
    <row r="16" spans="1:16" ht="12.75">
      <c r="A16" s="40">
        <v>11</v>
      </c>
      <c r="B16" s="41" t="s">
        <v>15</v>
      </c>
      <c r="C16" s="41">
        <v>12</v>
      </c>
      <c r="D16" s="41">
        <v>60</v>
      </c>
      <c r="E16" s="41">
        <v>1</v>
      </c>
      <c r="F16" s="41">
        <v>4</v>
      </c>
      <c r="G16" s="41">
        <v>12</v>
      </c>
      <c r="H16" s="41">
        <v>64</v>
      </c>
      <c r="I16" s="41">
        <v>1</v>
      </c>
      <c r="J16" s="41">
        <v>4</v>
      </c>
      <c r="K16" s="41">
        <v>189</v>
      </c>
      <c r="L16" s="41">
        <v>385</v>
      </c>
      <c r="M16" s="39">
        <v>73</v>
      </c>
      <c r="N16" s="39">
        <v>115</v>
      </c>
      <c r="O16" s="7"/>
      <c r="P16" s="7"/>
    </row>
    <row r="17" spans="1:16" ht="12.75">
      <c r="A17" s="40">
        <v>12</v>
      </c>
      <c r="B17" s="41" t="s">
        <v>16</v>
      </c>
      <c r="C17" s="41">
        <v>19</v>
      </c>
      <c r="D17" s="41">
        <v>43</v>
      </c>
      <c r="E17" s="41">
        <v>4</v>
      </c>
      <c r="F17" s="41">
        <v>13</v>
      </c>
      <c r="G17" s="41">
        <v>19</v>
      </c>
      <c r="H17" s="41">
        <v>43</v>
      </c>
      <c r="I17" s="41">
        <v>4</v>
      </c>
      <c r="J17" s="41">
        <v>13</v>
      </c>
      <c r="K17" s="41">
        <v>255</v>
      </c>
      <c r="L17" s="41">
        <v>423</v>
      </c>
      <c r="M17" s="39">
        <v>51</v>
      </c>
      <c r="N17" s="39">
        <v>78</v>
      </c>
      <c r="O17" s="7"/>
      <c r="P17" s="7"/>
    </row>
    <row r="18" spans="1:16" ht="12.75">
      <c r="A18" s="40">
        <v>13</v>
      </c>
      <c r="B18" s="41" t="s">
        <v>17</v>
      </c>
      <c r="C18" s="41">
        <v>193</v>
      </c>
      <c r="D18" s="41">
        <v>671</v>
      </c>
      <c r="E18" s="41">
        <v>56</v>
      </c>
      <c r="F18" s="41">
        <v>188</v>
      </c>
      <c r="G18" s="41">
        <v>193</v>
      </c>
      <c r="H18" s="41">
        <v>626</v>
      </c>
      <c r="I18" s="41">
        <v>56</v>
      </c>
      <c r="J18" s="41">
        <v>52</v>
      </c>
      <c r="K18" s="41">
        <v>2654</v>
      </c>
      <c r="L18" s="41">
        <v>4428</v>
      </c>
      <c r="M18" s="39">
        <v>640</v>
      </c>
      <c r="N18" s="39">
        <v>1127</v>
      </c>
      <c r="O18" s="7"/>
      <c r="P18" s="7"/>
    </row>
    <row r="19" spans="1:16" ht="12.75">
      <c r="A19" s="40">
        <v>14</v>
      </c>
      <c r="B19" s="41" t="s">
        <v>155</v>
      </c>
      <c r="C19" s="41">
        <v>29</v>
      </c>
      <c r="D19" s="41">
        <v>107</v>
      </c>
      <c r="E19" s="41">
        <v>2</v>
      </c>
      <c r="F19" s="41">
        <v>9</v>
      </c>
      <c r="G19" s="41">
        <v>29</v>
      </c>
      <c r="H19" s="41">
        <v>52</v>
      </c>
      <c r="I19" s="41">
        <v>2</v>
      </c>
      <c r="J19" s="41">
        <v>3</v>
      </c>
      <c r="K19" s="41">
        <v>227</v>
      </c>
      <c r="L19" s="41">
        <v>486</v>
      </c>
      <c r="M19" s="39">
        <v>45</v>
      </c>
      <c r="N19" s="39">
        <v>92</v>
      </c>
      <c r="O19" s="7"/>
      <c r="P19" s="7"/>
    </row>
    <row r="20" spans="1:16" ht="12.75">
      <c r="A20" s="40">
        <v>15</v>
      </c>
      <c r="B20" s="41" t="s">
        <v>72</v>
      </c>
      <c r="C20" s="41">
        <v>1696</v>
      </c>
      <c r="D20" s="41">
        <v>3522</v>
      </c>
      <c r="E20" s="41">
        <v>640</v>
      </c>
      <c r="F20" s="41">
        <v>842</v>
      </c>
      <c r="G20" s="41">
        <v>2011</v>
      </c>
      <c r="H20" s="41">
        <v>2980</v>
      </c>
      <c r="I20" s="41">
        <v>736</v>
      </c>
      <c r="J20" s="41">
        <v>989</v>
      </c>
      <c r="K20" s="41">
        <v>5642</v>
      </c>
      <c r="L20" s="41">
        <v>9427</v>
      </c>
      <c r="M20" s="39">
        <v>2307</v>
      </c>
      <c r="N20" s="39">
        <v>3711</v>
      </c>
      <c r="O20" s="7"/>
      <c r="P20" s="7"/>
    </row>
    <row r="21" spans="1:16" ht="12.75">
      <c r="A21" s="40">
        <v>16</v>
      </c>
      <c r="B21" s="41" t="s">
        <v>99</v>
      </c>
      <c r="C21" s="41">
        <v>96</v>
      </c>
      <c r="D21" s="41">
        <v>97</v>
      </c>
      <c r="E21" s="41">
        <v>31</v>
      </c>
      <c r="F21" s="41">
        <v>30</v>
      </c>
      <c r="G21" s="41">
        <v>96</v>
      </c>
      <c r="H21" s="41">
        <v>97</v>
      </c>
      <c r="I21" s="41">
        <v>31</v>
      </c>
      <c r="J21" s="41">
        <v>30</v>
      </c>
      <c r="K21" s="41">
        <v>849</v>
      </c>
      <c r="L21" s="41">
        <v>963</v>
      </c>
      <c r="M21" s="39">
        <v>171</v>
      </c>
      <c r="N21" s="39">
        <v>258</v>
      </c>
      <c r="O21" s="7"/>
      <c r="P21" s="7"/>
    </row>
    <row r="22" spans="1:16" s="82" customFormat="1" ht="12.75">
      <c r="A22" s="44">
        <v>17</v>
      </c>
      <c r="B22" s="47" t="s">
        <v>20</v>
      </c>
      <c r="C22" s="47">
        <v>132</v>
      </c>
      <c r="D22" s="47">
        <v>415</v>
      </c>
      <c r="E22" s="47">
        <v>29</v>
      </c>
      <c r="F22" s="47">
        <v>96</v>
      </c>
      <c r="G22" s="47">
        <v>132</v>
      </c>
      <c r="H22" s="47">
        <v>395</v>
      </c>
      <c r="I22" s="47">
        <v>29</v>
      </c>
      <c r="J22" s="47">
        <v>52</v>
      </c>
      <c r="K22" s="47">
        <v>1456</v>
      </c>
      <c r="L22" s="47">
        <v>2711</v>
      </c>
      <c r="M22" s="112">
        <v>365</v>
      </c>
      <c r="N22" s="112">
        <v>958</v>
      </c>
      <c r="O22" s="13"/>
      <c r="P22" s="13"/>
    </row>
    <row r="23" spans="1:16" ht="12.75">
      <c r="A23" s="40">
        <v>18</v>
      </c>
      <c r="B23" s="41" t="s">
        <v>21</v>
      </c>
      <c r="C23" s="41">
        <v>495</v>
      </c>
      <c r="D23" s="41">
        <v>688</v>
      </c>
      <c r="E23" s="41">
        <v>133</v>
      </c>
      <c r="F23" s="41">
        <v>218</v>
      </c>
      <c r="G23" s="41">
        <v>465</v>
      </c>
      <c r="H23" s="41">
        <v>591</v>
      </c>
      <c r="I23" s="41">
        <v>120</v>
      </c>
      <c r="J23" s="41">
        <v>180</v>
      </c>
      <c r="K23" s="41">
        <v>3102</v>
      </c>
      <c r="L23" s="41">
        <v>5961</v>
      </c>
      <c r="M23" s="39">
        <v>895</v>
      </c>
      <c r="N23" s="39">
        <v>1332</v>
      </c>
      <c r="O23" s="7"/>
      <c r="P23" s="7"/>
    </row>
    <row r="24" spans="1:16" ht="12.75">
      <c r="A24" s="40">
        <v>19</v>
      </c>
      <c r="B24" s="41" t="s">
        <v>19</v>
      </c>
      <c r="C24" s="41">
        <v>6</v>
      </c>
      <c r="D24" s="41">
        <v>13</v>
      </c>
      <c r="E24" s="41">
        <v>3</v>
      </c>
      <c r="F24" s="41">
        <v>7</v>
      </c>
      <c r="G24" s="41">
        <v>11</v>
      </c>
      <c r="H24" s="41">
        <v>14</v>
      </c>
      <c r="I24" s="41">
        <v>3</v>
      </c>
      <c r="J24" s="41">
        <v>5</v>
      </c>
      <c r="K24" s="41">
        <v>39</v>
      </c>
      <c r="L24" s="41">
        <v>42</v>
      </c>
      <c r="M24" s="39">
        <v>9</v>
      </c>
      <c r="N24" s="39">
        <v>2</v>
      </c>
      <c r="O24" s="7"/>
      <c r="P24" s="7"/>
    </row>
    <row r="25" spans="1:16" ht="12.75">
      <c r="A25" s="40">
        <v>20</v>
      </c>
      <c r="B25" s="41" t="s">
        <v>118</v>
      </c>
      <c r="C25" s="41">
        <v>35</v>
      </c>
      <c r="D25" s="41">
        <v>128</v>
      </c>
      <c r="E25" s="41">
        <v>14</v>
      </c>
      <c r="F25" s="41">
        <v>89</v>
      </c>
      <c r="G25" s="41">
        <v>35</v>
      </c>
      <c r="H25" s="41">
        <v>81</v>
      </c>
      <c r="I25" s="41">
        <v>14</v>
      </c>
      <c r="J25" s="41">
        <v>45</v>
      </c>
      <c r="K25" s="41">
        <v>164</v>
      </c>
      <c r="L25" s="41">
        <v>347</v>
      </c>
      <c r="M25" s="39">
        <v>93</v>
      </c>
      <c r="N25" s="39">
        <v>183</v>
      </c>
      <c r="O25" s="7"/>
      <c r="P25" s="7"/>
    </row>
    <row r="26" spans="1:16" s="127" customFormat="1" ht="14.25">
      <c r="A26" s="125"/>
      <c r="B26" s="101" t="s">
        <v>210</v>
      </c>
      <c r="C26" s="101">
        <f aca="true" t="shared" si="0" ref="C26:N26">SUM(C6:C25)</f>
        <v>5901</v>
      </c>
      <c r="D26" s="101">
        <f t="shared" si="0"/>
        <v>15236</v>
      </c>
      <c r="E26" s="101">
        <f t="shared" si="0"/>
        <v>1812</v>
      </c>
      <c r="F26" s="101">
        <f t="shared" si="0"/>
        <v>4478</v>
      </c>
      <c r="G26" s="101">
        <f t="shared" si="0"/>
        <v>5989</v>
      </c>
      <c r="H26" s="101">
        <f t="shared" si="0"/>
        <v>11172</v>
      </c>
      <c r="I26" s="101">
        <f t="shared" si="0"/>
        <v>1880</v>
      </c>
      <c r="J26" s="101">
        <f t="shared" si="0"/>
        <v>3708</v>
      </c>
      <c r="K26" s="101">
        <f t="shared" si="0"/>
        <v>37981</v>
      </c>
      <c r="L26" s="101">
        <f t="shared" si="0"/>
        <v>66688</v>
      </c>
      <c r="M26" s="101">
        <f t="shared" si="0"/>
        <v>12211</v>
      </c>
      <c r="N26" s="101">
        <f t="shared" si="0"/>
        <v>20406</v>
      </c>
      <c r="O26" s="128"/>
      <c r="P26" s="128"/>
    </row>
    <row r="27" spans="1:16" ht="12.75">
      <c r="A27" s="44">
        <v>21</v>
      </c>
      <c r="B27" s="41" t="s">
        <v>23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45</v>
      </c>
      <c r="L27" s="41">
        <v>82</v>
      </c>
      <c r="M27" s="39">
        <v>6</v>
      </c>
      <c r="N27" s="39">
        <v>8</v>
      </c>
      <c r="O27" s="7"/>
      <c r="P27" s="7"/>
    </row>
    <row r="28" spans="1:16" ht="12.75">
      <c r="A28" s="44">
        <v>22</v>
      </c>
      <c r="B28" s="41" t="s">
        <v>245</v>
      </c>
      <c r="C28" s="41">
        <v>1</v>
      </c>
      <c r="D28" s="41">
        <v>5</v>
      </c>
      <c r="E28" s="41">
        <v>1</v>
      </c>
      <c r="F28" s="41">
        <v>5</v>
      </c>
      <c r="G28" s="41">
        <v>1</v>
      </c>
      <c r="H28" s="41">
        <v>3</v>
      </c>
      <c r="I28" s="41">
        <v>1</v>
      </c>
      <c r="J28" s="41">
        <v>3</v>
      </c>
      <c r="K28" s="41">
        <v>9</v>
      </c>
      <c r="L28" s="41">
        <v>19</v>
      </c>
      <c r="M28" s="39">
        <v>4</v>
      </c>
      <c r="N28" s="39">
        <v>10</v>
      </c>
      <c r="O28" s="7"/>
      <c r="P28" s="7"/>
    </row>
    <row r="29" spans="1:16" ht="12.75">
      <c r="A29" s="44">
        <v>23</v>
      </c>
      <c r="B29" s="41" t="s">
        <v>160</v>
      </c>
      <c r="C29" s="41">
        <v>12</v>
      </c>
      <c r="D29" s="41">
        <v>38</v>
      </c>
      <c r="E29" s="41">
        <v>4</v>
      </c>
      <c r="F29" s="41">
        <v>16</v>
      </c>
      <c r="G29" s="41">
        <v>12</v>
      </c>
      <c r="H29" s="41">
        <v>22</v>
      </c>
      <c r="I29" s="41">
        <v>4</v>
      </c>
      <c r="J29" s="41">
        <v>2</v>
      </c>
      <c r="K29" s="41">
        <v>154</v>
      </c>
      <c r="L29" s="41">
        <v>234</v>
      </c>
      <c r="M29" s="39">
        <v>67</v>
      </c>
      <c r="N29" s="39">
        <v>110</v>
      </c>
      <c r="O29" s="7"/>
      <c r="P29" s="7"/>
    </row>
    <row r="30" spans="1:16" ht="12.75">
      <c r="A30" s="44">
        <v>24</v>
      </c>
      <c r="B30" s="41" t="s">
        <v>22</v>
      </c>
      <c r="C30" s="41">
        <v>3</v>
      </c>
      <c r="D30" s="41">
        <v>12</v>
      </c>
      <c r="E30" s="41">
        <v>1</v>
      </c>
      <c r="F30" s="41">
        <v>6</v>
      </c>
      <c r="G30" s="41">
        <v>3</v>
      </c>
      <c r="H30" s="41">
        <v>6</v>
      </c>
      <c r="I30" s="41">
        <v>0</v>
      </c>
      <c r="J30" s="41">
        <v>0</v>
      </c>
      <c r="K30" s="41">
        <v>56</v>
      </c>
      <c r="L30" s="41">
        <v>121</v>
      </c>
      <c r="M30" s="39">
        <v>27</v>
      </c>
      <c r="N30" s="39">
        <v>56</v>
      </c>
      <c r="O30" s="7"/>
      <c r="P30" s="7"/>
    </row>
    <row r="31" spans="1:16" s="82" customFormat="1" ht="12.75">
      <c r="A31" s="44">
        <v>25</v>
      </c>
      <c r="B31" s="47" t="s">
        <v>133</v>
      </c>
      <c r="C31" s="47">
        <v>29</v>
      </c>
      <c r="D31" s="47">
        <v>98</v>
      </c>
      <c r="E31" s="47">
        <v>10</v>
      </c>
      <c r="F31" s="47">
        <v>35</v>
      </c>
      <c r="G31" s="47">
        <v>27</v>
      </c>
      <c r="H31" s="47">
        <v>72</v>
      </c>
      <c r="I31" s="47">
        <v>10</v>
      </c>
      <c r="J31" s="47">
        <v>35</v>
      </c>
      <c r="K31" s="47">
        <v>277</v>
      </c>
      <c r="L31" s="47">
        <v>579</v>
      </c>
      <c r="M31" s="112">
        <v>65</v>
      </c>
      <c r="N31" s="112">
        <v>224</v>
      </c>
      <c r="O31" s="13"/>
      <c r="P31" s="13"/>
    </row>
    <row r="32" spans="1:16" ht="12.75">
      <c r="A32" s="44">
        <v>26</v>
      </c>
      <c r="B32" s="41" t="s">
        <v>18</v>
      </c>
      <c r="C32" s="41">
        <v>2999</v>
      </c>
      <c r="D32" s="41">
        <v>12905</v>
      </c>
      <c r="E32" s="41">
        <v>546</v>
      </c>
      <c r="F32" s="41">
        <v>2047</v>
      </c>
      <c r="G32" s="41">
        <v>2999</v>
      </c>
      <c r="H32" s="41">
        <v>4759</v>
      </c>
      <c r="I32" s="41">
        <v>541</v>
      </c>
      <c r="J32" s="41">
        <v>703</v>
      </c>
      <c r="K32" s="41">
        <v>33459</v>
      </c>
      <c r="L32" s="41">
        <v>65112</v>
      </c>
      <c r="M32" s="39">
        <v>7139</v>
      </c>
      <c r="N32" s="39">
        <v>13897</v>
      </c>
      <c r="O32" s="7"/>
      <c r="P32" s="7"/>
    </row>
    <row r="33" spans="1:16" s="127" customFormat="1" ht="14.25">
      <c r="A33" s="125"/>
      <c r="B33" s="101" t="s">
        <v>212</v>
      </c>
      <c r="C33" s="101">
        <f aca="true" t="shared" si="1" ref="C33:N33">SUM(C27:C32)</f>
        <v>3044</v>
      </c>
      <c r="D33" s="101">
        <f t="shared" si="1"/>
        <v>13058</v>
      </c>
      <c r="E33" s="101">
        <f t="shared" si="1"/>
        <v>562</v>
      </c>
      <c r="F33" s="101">
        <f t="shared" si="1"/>
        <v>2109</v>
      </c>
      <c r="G33" s="101">
        <f t="shared" si="1"/>
        <v>3042</v>
      </c>
      <c r="H33" s="101">
        <f t="shared" si="1"/>
        <v>4862</v>
      </c>
      <c r="I33" s="101">
        <f t="shared" si="1"/>
        <v>556</v>
      </c>
      <c r="J33" s="101">
        <f t="shared" si="1"/>
        <v>743</v>
      </c>
      <c r="K33" s="101">
        <f t="shared" si="1"/>
        <v>34000</v>
      </c>
      <c r="L33" s="101">
        <f t="shared" si="1"/>
        <v>66147</v>
      </c>
      <c r="M33" s="101">
        <f t="shared" si="1"/>
        <v>7308</v>
      </c>
      <c r="N33" s="101">
        <f t="shared" si="1"/>
        <v>14305</v>
      </c>
      <c r="O33" s="128"/>
      <c r="P33" s="128"/>
    </row>
    <row r="34" spans="1:16" s="82" customFormat="1" ht="12.75">
      <c r="A34" s="44">
        <v>27</v>
      </c>
      <c r="B34" s="47" t="s">
        <v>214</v>
      </c>
      <c r="C34" s="47">
        <v>40</v>
      </c>
      <c r="D34" s="47">
        <v>113</v>
      </c>
      <c r="E34" s="47">
        <v>0</v>
      </c>
      <c r="F34" s="47">
        <v>0</v>
      </c>
      <c r="G34" s="47">
        <v>40</v>
      </c>
      <c r="H34" s="47">
        <v>113</v>
      </c>
      <c r="I34" s="47">
        <v>0</v>
      </c>
      <c r="J34" s="47">
        <v>0</v>
      </c>
      <c r="K34" s="47">
        <v>139</v>
      </c>
      <c r="L34" s="47">
        <v>331</v>
      </c>
      <c r="M34" s="112">
        <v>0</v>
      </c>
      <c r="N34" s="112">
        <v>0</v>
      </c>
      <c r="O34" s="13"/>
      <c r="P34" s="13"/>
    </row>
    <row r="35" spans="1:16" ht="12.75">
      <c r="A35" s="44">
        <v>28</v>
      </c>
      <c r="B35" s="41" t="s">
        <v>205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19</v>
      </c>
      <c r="L35" s="41">
        <v>20</v>
      </c>
      <c r="M35" s="39">
        <v>0</v>
      </c>
      <c r="N35" s="39">
        <v>0</v>
      </c>
      <c r="O35" s="7"/>
      <c r="P35" s="7"/>
    </row>
    <row r="36" spans="1:16" s="82" customFormat="1" ht="12.75">
      <c r="A36" s="44">
        <v>29</v>
      </c>
      <c r="B36" s="47" t="s">
        <v>206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112">
        <v>0</v>
      </c>
      <c r="N36" s="112">
        <v>0</v>
      </c>
      <c r="O36" s="13"/>
      <c r="P36" s="13"/>
    </row>
    <row r="37" spans="1:16" ht="12.75">
      <c r="A37" s="44">
        <v>30</v>
      </c>
      <c r="B37" s="41" t="s">
        <v>207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39">
        <v>0</v>
      </c>
      <c r="N37" s="39">
        <v>0</v>
      </c>
      <c r="O37" s="7"/>
      <c r="P37" s="7"/>
    </row>
    <row r="38" spans="1:16" ht="12.75">
      <c r="A38" s="88">
        <v>31</v>
      </c>
      <c r="B38" s="91" t="s">
        <v>328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2</v>
      </c>
      <c r="L38" s="41">
        <v>7</v>
      </c>
      <c r="M38" s="39">
        <v>0</v>
      </c>
      <c r="N38" s="39">
        <v>0</v>
      </c>
      <c r="O38" s="7"/>
      <c r="P38" s="7"/>
    </row>
    <row r="39" spans="1:16" s="82" customFormat="1" ht="12.75">
      <c r="A39" s="44">
        <v>32</v>
      </c>
      <c r="B39" s="47" t="s">
        <v>224</v>
      </c>
      <c r="C39" s="47">
        <v>2</v>
      </c>
      <c r="D39" s="47">
        <v>6</v>
      </c>
      <c r="E39" s="47">
        <v>2</v>
      </c>
      <c r="F39" s="47">
        <v>6</v>
      </c>
      <c r="G39" s="47">
        <v>2</v>
      </c>
      <c r="H39" s="47">
        <v>6</v>
      </c>
      <c r="I39" s="47">
        <v>2</v>
      </c>
      <c r="J39" s="47">
        <v>6</v>
      </c>
      <c r="K39" s="47">
        <v>5</v>
      </c>
      <c r="L39" s="47">
        <v>9</v>
      </c>
      <c r="M39" s="112">
        <v>3</v>
      </c>
      <c r="N39" s="112">
        <v>6</v>
      </c>
      <c r="O39" s="13"/>
      <c r="P39" s="13"/>
    </row>
    <row r="40" spans="1:16" ht="12.75">
      <c r="A40" s="44">
        <v>33</v>
      </c>
      <c r="B40" s="41" t="s">
        <v>236</v>
      </c>
      <c r="C40" s="41">
        <v>2</v>
      </c>
      <c r="D40" s="41">
        <v>6</v>
      </c>
      <c r="E40" s="41">
        <v>1</v>
      </c>
      <c r="F40" s="41">
        <v>3</v>
      </c>
      <c r="G40" s="41">
        <v>2</v>
      </c>
      <c r="H40" s="41">
        <v>6</v>
      </c>
      <c r="I40" s="41">
        <v>1</v>
      </c>
      <c r="J40" s="41">
        <v>3</v>
      </c>
      <c r="K40" s="41">
        <v>12</v>
      </c>
      <c r="L40" s="41">
        <v>29</v>
      </c>
      <c r="M40" s="39">
        <v>2</v>
      </c>
      <c r="N40" s="39">
        <v>7</v>
      </c>
      <c r="O40" s="7"/>
      <c r="P40" s="7"/>
    </row>
    <row r="41" spans="1:16" ht="12.75">
      <c r="A41" s="44">
        <v>34</v>
      </c>
      <c r="B41" s="41" t="s">
        <v>24</v>
      </c>
      <c r="C41" s="41">
        <v>1</v>
      </c>
      <c r="D41" s="41">
        <v>2</v>
      </c>
      <c r="E41" s="41">
        <v>0</v>
      </c>
      <c r="F41" s="41">
        <v>0</v>
      </c>
      <c r="G41" s="41">
        <v>1</v>
      </c>
      <c r="H41" s="41">
        <v>6</v>
      </c>
      <c r="I41" s="41">
        <v>1</v>
      </c>
      <c r="J41" s="41">
        <v>5</v>
      </c>
      <c r="K41" s="41">
        <v>24</v>
      </c>
      <c r="L41" s="41">
        <v>40</v>
      </c>
      <c r="M41" s="39">
        <v>12</v>
      </c>
      <c r="N41" s="39">
        <v>25</v>
      </c>
      <c r="O41" s="7"/>
      <c r="P41" s="7"/>
    </row>
    <row r="42" spans="1:16" ht="12.75">
      <c r="A42" s="44">
        <v>35</v>
      </c>
      <c r="B42" s="41" t="s">
        <v>209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3</v>
      </c>
      <c r="L42" s="41">
        <v>5</v>
      </c>
      <c r="M42" s="39">
        <v>1</v>
      </c>
      <c r="N42" s="39">
        <v>2</v>
      </c>
      <c r="O42" s="7"/>
      <c r="P42" s="7"/>
    </row>
    <row r="43" spans="1:16" ht="12.75">
      <c r="A43" s="44">
        <v>36</v>
      </c>
      <c r="B43" s="41" t="s">
        <v>329</v>
      </c>
      <c r="C43" s="41">
        <v>2</v>
      </c>
      <c r="D43" s="41">
        <v>6</v>
      </c>
      <c r="E43" s="41">
        <v>2</v>
      </c>
      <c r="F43" s="41">
        <v>6</v>
      </c>
      <c r="G43" s="41">
        <v>2</v>
      </c>
      <c r="H43" s="41">
        <v>1</v>
      </c>
      <c r="I43" s="41">
        <v>2</v>
      </c>
      <c r="J43" s="41">
        <v>1</v>
      </c>
      <c r="K43" s="41">
        <v>2</v>
      </c>
      <c r="L43" s="41">
        <v>1</v>
      </c>
      <c r="M43" s="39">
        <v>2</v>
      </c>
      <c r="N43" s="39">
        <v>1</v>
      </c>
      <c r="O43" s="7"/>
      <c r="P43" s="7"/>
    </row>
    <row r="44" spans="1:16" ht="12.75">
      <c r="A44" s="44">
        <v>37</v>
      </c>
      <c r="B44" s="41" t="s">
        <v>331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8</v>
      </c>
      <c r="M44" s="39">
        <v>0</v>
      </c>
      <c r="N44" s="39">
        <v>0</v>
      </c>
      <c r="O44" s="7"/>
      <c r="P44" s="7"/>
    </row>
    <row r="45" spans="1:16" ht="12.75">
      <c r="A45" s="40"/>
      <c r="B45" s="43" t="s">
        <v>211</v>
      </c>
      <c r="C45" s="43">
        <f aca="true" t="shared" si="2" ref="C45:N45">SUM(C34:C44)</f>
        <v>47</v>
      </c>
      <c r="D45" s="43">
        <f t="shared" si="2"/>
        <v>133</v>
      </c>
      <c r="E45" s="43">
        <f t="shared" si="2"/>
        <v>5</v>
      </c>
      <c r="F45" s="43">
        <f t="shared" si="2"/>
        <v>15</v>
      </c>
      <c r="G45" s="43">
        <f t="shared" si="2"/>
        <v>47</v>
      </c>
      <c r="H45" s="43">
        <f t="shared" si="2"/>
        <v>132</v>
      </c>
      <c r="I45" s="43">
        <f t="shared" si="2"/>
        <v>6</v>
      </c>
      <c r="J45" s="43">
        <f t="shared" si="2"/>
        <v>15</v>
      </c>
      <c r="K45" s="43">
        <f t="shared" si="2"/>
        <v>206</v>
      </c>
      <c r="L45" s="43">
        <f t="shared" si="2"/>
        <v>450</v>
      </c>
      <c r="M45" s="43">
        <f t="shared" si="2"/>
        <v>20</v>
      </c>
      <c r="N45" s="43">
        <f t="shared" si="2"/>
        <v>41</v>
      </c>
      <c r="O45" s="7"/>
      <c r="P45" s="7"/>
    </row>
    <row r="46" spans="1:14" ht="12.75">
      <c r="A46" s="40"/>
      <c r="B46" s="42" t="s">
        <v>117</v>
      </c>
      <c r="C46" s="43">
        <f aca="true" t="shared" si="3" ref="C46:N46">C26+C33+C45</f>
        <v>8992</v>
      </c>
      <c r="D46" s="43">
        <f t="shared" si="3"/>
        <v>28427</v>
      </c>
      <c r="E46" s="43">
        <f t="shared" si="3"/>
        <v>2379</v>
      </c>
      <c r="F46" s="43">
        <f t="shared" si="3"/>
        <v>6602</v>
      </c>
      <c r="G46" s="43">
        <f t="shared" si="3"/>
        <v>9078</v>
      </c>
      <c r="H46" s="43">
        <f t="shared" si="3"/>
        <v>16166</v>
      </c>
      <c r="I46" s="43">
        <f t="shared" si="3"/>
        <v>2442</v>
      </c>
      <c r="J46" s="43">
        <f t="shared" si="3"/>
        <v>4466</v>
      </c>
      <c r="K46" s="43">
        <f t="shared" si="3"/>
        <v>72187</v>
      </c>
      <c r="L46" s="43">
        <f t="shared" si="3"/>
        <v>133285</v>
      </c>
      <c r="M46" s="43">
        <f t="shared" si="3"/>
        <v>19539</v>
      </c>
      <c r="N46" s="43">
        <f t="shared" si="3"/>
        <v>34752</v>
      </c>
    </row>
    <row r="47" spans="1:14" ht="18" customHeight="1">
      <c r="A47" s="12">
        <v>0</v>
      </c>
      <c r="D47" s="7">
        <f>'TABLE-1'!F43</f>
        <v>3</v>
      </c>
      <c r="K47" s="3"/>
      <c r="L47" s="3"/>
      <c r="M47" s="4"/>
      <c r="N47" s="2"/>
    </row>
    <row r="48" spans="1:14" ht="18" customHeight="1">
      <c r="A48" s="12">
        <v>0</v>
      </c>
      <c r="D48" s="7">
        <f>'TABLE-1'!F45</f>
        <v>43</v>
      </c>
      <c r="K48" s="3"/>
      <c r="L48" s="9"/>
      <c r="M48" s="2"/>
      <c r="N48" s="2"/>
    </row>
    <row r="49" spans="1:14" ht="9.75" customHeight="1">
      <c r="A49" s="12">
        <v>0</v>
      </c>
      <c r="D49" s="7" t="e">
        <f>'TABLE-1'!#REF!</f>
        <v>#REF!</v>
      </c>
      <c r="K49" s="3"/>
      <c r="L49" s="9"/>
      <c r="M49" s="2"/>
      <c r="N49" s="2"/>
    </row>
    <row r="50" spans="1:14" ht="19.5" customHeight="1">
      <c r="A50" s="36" t="s">
        <v>4</v>
      </c>
      <c r="B50" s="65" t="s">
        <v>5</v>
      </c>
      <c r="C50" s="550" t="s">
        <v>378</v>
      </c>
      <c r="D50" s="550"/>
      <c r="E50" s="5" t="s">
        <v>259</v>
      </c>
      <c r="F50" s="5" t="s">
        <v>258</v>
      </c>
      <c r="G50" s="550" t="s">
        <v>379</v>
      </c>
      <c r="H50" s="550"/>
      <c r="I50" s="186" t="s">
        <v>327</v>
      </c>
      <c r="J50" s="185"/>
      <c r="K50" s="553" t="s">
        <v>220</v>
      </c>
      <c r="L50" s="553"/>
      <c r="M50" s="186" t="s">
        <v>327</v>
      </c>
      <c r="N50" s="185"/>
    </row>
    <row r="51" spans="1:14" ht="19.5" customHeight="1">
      <c r="A51" s="38" t="s">
        <v>6</v>
      </c>
      <c r="B51" s="38"/>
      <c r="C51" s="67" t="s">
        <v>52</v>
      </c>
      <c r="D51" s="54" t="s">
        <v>58</v>
      </c>
      <c r="E51" s="67" t="s">
        <v>52</v>
      </c>
      <c r="F51" s="54" t="s">
        <v>58</v>
      </c>
      <c r="G51" s="67" t="s">
        <v>52</v>
      </c>
      <c r="H51" s="54" t="s">
        <v>58</v>
      </c>
      <c r="I51" s="67" t="s">
        <v>52</v>
      </c>
      <c r="J51" s="54" t="s">
        <v>58</v>
      </c>
      <c r="K51" s="67" t="s">
        <v>52</v>
      </c>
      <c r="L51" s="54" t="s">
        <v>58</v>
      </c>
      <c r="M51" s="67" t="s">
        <v>52</v>
      </c>
      <c r="N51" s="54" t="s">
        <v>58</v>
      </c>
    </row>
    <row r="52" spans="1:16" ht="15.75" customHeight="1">
      <c r="A52" s="44">
        <v>38</v>
      </c>
      <c r="B52" s="47" t="s">
        <v>73</v>
      </c>
      <c r="C52" s="41">
        <v>18</v>
      </c>
      <c r="D52" s="41">
        <v>70</v>
      </c>
      <c r="E52" s="41">
        <v>0</v>
      </c>
      <c r="F52" s="41">
        <v>0</v>
      </c>
      <c r="G52" s="41">
        <v>15</v>
      </c>
      <c r="H52" s="41">
        <v>20</v>
      </c>
      <c r="I52" s="41">
        <v>0</v>
      </c>
      <c r="J52" s="41">
        <v>0</v>
      </c>
      <c r="K52" s="41">
        <v>55</v>
      </c>
      <c r="L52" s="41">
        <v>91</v>
      </c>
      <c r="M52" s="39">
        <v>0</v>
      </c>
      <c r="N52" s="39">
        <v>0</v>
      </c>
      <c r="O52" s="7"/>
      <c r="P52" s="7"/>
    </row>
    <row r="53" spans="1:16" ht="15.75" customHeight="1">
      <c r="A53" s="44">
        <v>39</v>
      </c>
      <c r="B53" s="47" t="s">
        <v>250</v>
      </c>
      <c r="C53" s="41">
        <v>33</v>
      </c>
      <c r="D53" s="41">
        <v>114</v>
      </c>
      <c r="E53" s="41">
        <v>10</v>
      </c>
      <c r="F53" s="41">
        <v>33</v>
      </c>
      <c r="G53" s="41">
        <v>32</v>
      </c>
      <c r="H53" s="41">
        <v>39</v>
      </c>
      <c r="I53" s="41">
        <v>10</v>
      </c>
      <c r="J53" s="41">
        <v>10</v>
      </c>
      <c r="K53" s="41">
        <v>119</v>
      </c>
      <c r="L53" s="41">
        <v>194</v>
      </c>
      <c r="M53" s="39">
        <v>31</v>
      </c>
      <c r="N53" s="39">
        <v>73</v>
      </c>
      <c r="O53" s="7"/>
      <c r="P53" s="7"/>
    </row>
    <row r="54" spans="1:16" ht="15.75" customHeight="1">
      <c r="A54" s="44">
        <v>40</v>
      </c>
      <c r="B54" s="47" t="s">
        <v>28</v>
      </c>
      <c r="C54" s="41">
        <v>10</v>
      </c>
      <c r="D54" s="41">
        <v>27</v>
      </c>
      <c r="E54" s="41">
        <v>4</v>
      </c>
      <c r="F54" s="41">
        <v>8</v>
      </c>
      <c r="G54" s="41">
        <v>7</v>
      </c>
      <c r="H54" s="41">
        <v>12</v>
      </c>
      <c r="I54" s="41">
        <v>3</v>
      </c>
      <c r="J54" s="41">
        <v>2</v>
      </c>
      <c r="K54" s="41">
        <v>12</v>
      </c>
      <c r="L54" s="41">
        <v>16</v>
      </c>
      <c r="M54" s="39">
        <v>2</v>
      </c>
      <c r="N54" s="39">
        <v>2</v>
      </c>
      <c r="O54" s="7"/>
      <c r="P54" s="7"/>
    </row>
    <row r="55" spans="1:16" ht="15.75" customHeight="1">
      <c r="A55" s="44">
        <v>41</v>
      </c>
      <c r="B55" s="47" t="s">
        <v>217</v>
      </c>
      <c r="C55" s="41">
        <v>6</v>
      </c>
      <c r="D55" s="41">
        <v>19</v>
      </c>
      <c r="E55" s="41">
        <v>2</v>
      </c>
      <c r="F55" s="41">
        <v>5</v>
      </c>
      <c r="G55" s="41">
        <v>6</v>
      </c>
      <c r="H55" s="41">
        <v>9</v>
      </c>
      <c r="I55" s="41">
        <v>2</v>
      </c>
      <c r="J55" s="41">
        <v>1</v>
      </c>
      <c r="K55" s="41">
        <v>60</v>
      </c>
      <c r="L55" s="41">
        <v>76</v>
      </c>
      <c r="M55" s="39">
        <v>6</v>
      </c>
      <c r="N55" s="39">
        <v>9</v>
      </c>
      <c r="O55" s="7"/>
      <c r="P55" s="7"/>
    </row>
    <row r="56" spans="1:16" ht="15.75" customHeight="1">
      <c r="A56" s="44">
        <v>42</v>
      </c>
      <c r="B56" s="47" t="s">
        <v>27</v>
      </c>
      <c r="C56" s="41">
        <v>139</v>
      </c>
      <c r="D56" s="41">
        <v>95</v>
      </c>
      <c r="E56" s="41">
        <v>9</v>
      </c>
      <c r="F56" s="41">
        <v>18</v>
      </c>
      <c r="G56" s="41">
        <v>139</v>
      </c>
      <c r="H56" s="41">
        <v>95</v>
      </c>
      <c r="I56" s="41">
        <v>9</v>
      </c>
      <c r="J56" s="41">
        <v>18</v>
      </c>
      <c r="K56" s="41">
        <v>286</v>
      </c>
      <c r="L56" s="41">
        <v>490</v>
      </c>
      <c r="M56" s="39">
        <v>16</v>
      </c>
      <c r="N56" s="39">
        <v>29</v>
      </c>
      <c r="O56" s="7"/>
      <c r="P56" s="7"/>
    </row>
    <row r="57" spans="1:16" ht="15.75" customHeight="1">
      <c r="A57" s="44">
        <v>43</v>
      </c>
      <c r="B57" s="47" t="s">
        <v>344</v>
      </c>
      <c r="C57" s="41">
        <v>198</v>
      </c>
      <c r="D57" s="41">
        <v>216</v>
      </c>
      <c r="E57" s="41">
        <v>21</v>
      </c>
      <c r="F57" s="41">
        <v>34</v>
      </c>
      <c r="G57" s="41">
        <v>198</v>
      </c>
      <c r="H57" s="41">
        <v>216</v>
      </c>
      <c r="I57" s="41">
        <v>28</v>
      </c>
      <c r="J57" s="41">
        <v>21</v>
      </c>
      <c r="K57" s="41">
        <v>503</v>
      </c>
      <c r="L57" s="41">
        <v>821</v>
      </c>
      <c r="M57" s="39">
        <v>142</v>
      </c>
      <c r="N57" s="39">
        <v>189</v>
      </c>
      <c r="O57" s="7"/>
      <c r="P57" s="7"/>
    </row>
    <row r="58" spans="1:16" ht="15.75" customHeight="1">
      <c r="A58" s="44">
        <v>44</v>
      </c>
      <c r="B58" s="47" t="s">
        <v>25</v>
      </c>
      <c r="C58" s="41">
        <v>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21</v>
      </c>
      <c r="L58" s="41">
        <v>46</v>
      </c>
      <c r="M58" s="39">
        <v>8</v>
      </c>
      <c r="N58" s="39">
        <v>9</v>
      </c>
      <c r="O58" s="7"/>
      <c r="P58" s="7"/>
    </row>
    <row r="59" spans="1:16" ht="15.75" customHeight="1">
      <c r="A59" s="44">
        <v>45</v>
      </c>
      <c r="B59" s="47" t="s">
        <v>26</v>
      </c>
      <c r="C59" s="41">
        <v>6</v>
      </c>
      <c r="D59" s="41">
        <v>13</v>
      </c>
      <c r="E59" s="41">
        <v>0</v>
      </c>
      <c r="F59" s="41">
        <v>0</v>
      </c>
      <c r="G59" s="41">
        <v>6</v>
      </c>
      <c r="H59" s="41">
        <v>13</v>
      </c>
      <c r="I59" s="41">
        <v>0</v>
      </c>
      <c r="J59" s="41">
        <v>0</v>
      </c>
      <c r="K59" s="41">
        <v>35</v>
      </c>
      <c r="L59" s="41">
        <v>55</v>
      </c>
      <c r="M59" s="39">
        <v>7</v>
      </c>
      <c r="N59" s="39">
        <v>6</v>
      </c>
      <c r="O59" s="7"/>
      <c r="P59" s="7"/>
    </row>
    <row r="60" spans="1:16" s="127" customFormat="1" ht="15.75" customHeight="1">
      <c r="A60" s="44"/>
      <c r="B60" s="69" t="s">
        <v>117</v>
      </c>
      <c r="C60" s="101">
        <f aca="true" t="shared" si="4" ref="C60:N60">SUM(C52:C59)</f>
        <v>410</v>
      </c>
      <c r="D60" s="101">
        <f t="shared" si="4"/>
        <v>554</v>
      </c>
      <c r="E60" s="101">
        <f t="shared" si="4"/>
        <v>46</v>
      </c>
      <c r="F60" s="101">
        <f t="shared" si="4"/>
        <v>98</v>
      </c>
      <c r="G60" s="101">
        <f t="shared" si="4"/>
        <v>403</v>
      </c>
      <c r="H60" s="101">
        <f t="shared" si="4"/>
        <v>404</v>
      </c>
      <c r="I60" s="101">
        <f t="shared" si="4"/>
        <v>52</v>
      </c>
      <c r="J60" s="101">
        <f t="shared" si="4"/>
        <v>52</v>
      </c>
      <c r="K60" s="101">
        <f t="shared" si="4"/>
        <v>1091</v>
      </c>
      <c r="L60" s="101">
        <f t="shared" si="4"/>
        <v>1789</v>
      </c>
      <c r="M60" s="101">
        <f t="shared" si="4"/>
        <v>212</v>
      </c>
      <c r="N60" s="101">
        <f t="shared" si="4"/>
        <v>317</v>
      </c>
      <c r="O60" s="128"/>
      <c r="P60" s="128"/>
    </row>
    <row r="61" spans="1:16" ht="15.75" customHeight="1">
      <c r="A61" s="44"/>
      <c r="C61" s="41"/>
      <c r="D61" s="41"/>
      <c r="E61" s="41"/>
      <c r="F61" s="41"/>
      <c r="G61" s="41"/>
      <c r="H61" s="41"/>
      <c r="I61" s="41"/>
      <c r="J61" s="41"/>
      <c r="K61" s="68"/>
      <c r="L61" s="68"/>
      <c r="M61" s="39"/>
      <c r="N61" s="39"/>
      <c r="O61" s="7"/>
      <c r="P61" s="7"/>
    </row>
    <row r="62" spans="1:16" ht="15.75" customHeight="1">
      <c r="A62" s="44">
        <v>46</v>
      </c>
      <c r="B62" s="41" t="s">
        <v>29</v>
      </c>
      <c r="C62" s="41">
        <v>0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39">
        <v>0</v>
      </c>
      <c r="N62" s="39">
        <v>0</v>
      </c>
      <c r="O62" s="7"/>
      <c r="P62" s="7"/>
    </row>
    <row r="63" spans="1:16" ht="15.75" customHeight="1">
      <c r="A63" s="44">
        <v>47</v>
      </c>
      <c r="B63" s="41" t="s">
        <v>124</v>
      </c>
      <c r="C63" s="41">
        <v>0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39">
        <v>0</v>
      </c>
      <c r="N63" s="39">
        <v>0</v>
      </c>
      <c r="O63" s="7"/>
      <c r="P63" s="7"/>
    </row>
    <row r="64" spans="1:14" s="127" customFormat="1" ht="15.75" customHeight="1">
      <c r="A64" s="125"/>
      <c r="B64" s="69" t="s">
        <v>117</v>
      </c>
      <c r="C64" s="101">
        <f aca="true" t="shared" si="5" ref="C64:N64">SUM(C62:C63)</f>
        <v>0</v>
      </c>
      <c r="D64" s="101">
        <f t="shared" si="5"/>
        <v>0</v>
      </c>
      <c r="E64" s="101">
        <f t="shared" si="5"/>
        <v>0</v>
      </c>
      <c r="F64" s="101">
        <f t="shared" si="5"/>
        <v>0</v>
      </c>
      <c r="G64" s="101">
        <f t="shared" si="5"/>
        <v>0</v>
      </c>
      <c r="H64" s="101">
        <f t="shared" si="5"/>
        <v>0</v>
      </c>
      <c r="I64" s="101">
        <f t="shared" si="5"/>
        <v>0</v>
      </c>
      <c r="J64" s="101">
        <f t="shared" si="5"/>
        <v>0</v>
      </c>
      <c r="K64" s="101">
        <f t="shared" si="5"/>
        <v>0</v>
      </c>
      <c r="L64" s="101">
        <f t="shared" si="5"/>
        <v>0</v>
      </c>
      <c r="M64" s="101">
        <f t="shared" si="5"/>
        <v>0</v>
      </c>
      <c r="N64" s="101">
        <f t="shared" si="5"/>
        <v>0</v>
      </c>
    </row>
    <row r="65" spans="1:14" s="127" customFormat="1" ht="15.75" customHeight="1">
      <c r="A65" s="125"/>
      <c r="B65" s="69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33"/>
      <c r="N65" s="133"/>
    </row>
    <row r="66" spans="1:14" s="127" customFormat="1" ht="15.75" customHeight="1">
      <c r="A66" s="125"/>
      <c r="B66" s="69" t="s">
        <v>30</v>
      </c>
      <c r="C66" s="101">
        <f aca="true" t="shared" si="6" ref="C66:N66">C46+C60+C64</f>
        <v>9402</v>
      </c>
      <c r="D66" s="101">
        <f t="shared" si="6"/>
        <v>28981</v>
      </c>
      <c r="E66" s="101">
        <f t="shared" si="6"/>
        <v>2425</v>
      </c>
      <c r="F66" s="101">
        <f t="shared" si="6"/>
        <v>6700</v>
      </c>
      <c r="G66" s="101">
        <f t="shared" si="6"/>
        <v>9481</v>
      </c>
      <c r="H66" s="101">
        <f t="shared" si="6"/>
        <v>16570</v>
      </c>
      <c r="I66" s="101">
        <f t="shared" si="6"/>
        <v>2494</v>
      </c>
      <c r="J66" s="101">
        <f t="shared" si="6"/>
        <v>4518</v>
      </c>
      <c r="K66" s="101">
        <f t="shared" si="6"/>
        <v>73278</v>
      </c>
      <c r="L66" s="101">
        <f t="shared" si="6"/>
        <v>135074</v>
      </c>
      <c r="M66" s="101">
        <f t="shared" si="6"/>
        <v>19751</v>
      </c>
      <c r="N66" s="101">
        <f t="shared" si="6"/>
        <v>35069</v>
      </c>
    </row>
    <row r="67" ht="12.75">
      <c r="E67" s="6"/>
    </row>
    <row r="68" ht="12.75">
      <c r="B68" s="82" t="s">
        <v>397</v>
      </c>
    </row>
  </sheetData>
  <sheetProtection/>
  <mergeCells count="6">
    <mergeCell ref="C4:D4"/>
    <mergeCell ref="K4:L4"/>
    <mergeCell ref="C50:D50"/>
    <mergeCell ref="K50:L50"/>
    <mergeCell ref="G4:H4"/>
    <mergeCell ref="G50:H50"/>
  </mergeCells>
  <printOptions gridLines="1" horizontalCentered="1"/>
  <pageMargins left="0.27" right="0.21" top="0.55" bottom="0.33" header="0.38" footer="0.5"/>
  <pageSetup blackAndWhite="1" horizontalDpi="600" verticalDpi="600" orientation="landscape" paperSize="9" scale="83" r:id="rId2"/>
  <rowBreaks count="1" manualBreakCount="1">
    <brk id="46" max="255" man="1"/>
  </rowBreak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D35">
      <selection activeCell="M35" sqref="A1:IV16384"/>
    </sheetView>
  </sheetViews>
  <sheetFormatPr defaultColWidth="9.140625" defaultRowHeight="12.75"/>
  <cols>
    <col min="1" max="1" width="3.7109375" style="82" customWidth="1"/>
    <col min="2" max="2" width="21.57421875" style="82" bestFit="1" customWidth="1"/>
    <col min="3" max="4" width="11.00390625" style="16" customWidth="1"/>
    <col min="5" max="5" width="10.00390625" style="16" customWidth="1"/>
    <col min="6" max="6" width="11.140625" style="16" customWidth="1"/>
    <col min="7" max="7" width="10.00390625" style="16" customWidth="1"/>
    <col min="8" max="8" width="10.8515625" style="16" customWidth="1"/>
    <col min="9" max="9" width="8.7109375" style="16" customWidth="1"/>
    <col min="10" max="10" width="9.7109375" style="16" customWidth="1"/>
    <col min="11" max="11" width="10.28125" style="16" customWidth="1"/>
    <col min="12" max="12" width="9.8515625" style="16" bestFit="1" customWidth="1"/>
    <col min="13" max="13" width="10.00390625" style="16" customWidth="1"/>
    <col min="14" max="14" width="9.8515625" style="16" bestFit="1" customWidth="1"/>
    <col min="15" max="15" width="9.28125" style="16" customWidth="1"/>
    <col min="16" max="16" width="9.7109375" style="16" customWidth="1"/>
    <col min="17" max="16384" width="9.140625" style="82" customWidth="1"/>
  </cols>
  <sheetData>
    <row r="1" spans="1:16" ht="16.5" customHeight="1">
      <c r="A1" s="143"/>
      <c r="B1" s="152"/>
      <c r="C1" s="126"/>
      <c r="D1" s="126"/>
      <c r="E1" s="126"/>
      <c r="F1" s="126"/>
      <c r="G1" s="126"/>
      <c r="H1" s="126"/>
      <c r="I1" s="126"/>
      <c r="J1" s="126"/>
      <c r="K1" s="47"/>
      <c r="L1" s="47"/>
      <c r="M1" s="47"/>
      <c r="N1" s="47"/>
      <c r="O1" s="47"/>
      <c r="P1" s="47"/>
    </row>
    <row r="2" spans="1:16" ht="16.5" customHeight="1">
      <c r="A2" s="143"/>
      <c r="B2" s="143"/>
      <c r="C2" s="48"/>
      <c r="D2" s="47"/>
      <c r="E2" s="126"/>
      <c r="F2" s="126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5" customHeight="1">
      <c r="A3" s="44"/>
      <c r="B3" s="44"/>
      <c r="C3" s="47"/>
      <c r="D3" s="47"/>
      <c r="E3" s="47"/>
      <c r="F3" s="126"/>
      <c r="G3" s="48"/>
      <c r="H3" s="48"/>
      <c r="I3" s="48"/>
      <c r="J3" s="48"/>
      <c r="K3" s="47"/>
      <c r="L3" s="47"/>
      <c r="M3" s="47"/>
      <c r="N3" s="47"/>
      <c r="O3" s="47"/>
      <c r="P3" s="47"/>
    </row>
    <row r="4" spans="1:16" ht="12.75">
      <c r="A4" s="143" t="s">
        <v>4</v>
      </c>
      <c r="B4" s="143" t="s">
        <v>5</v>
      </c>
      <c r="C4" s="494"/>
      <c r="D4" s="494"/>
      <c r="E4" s="494"/>
      <c r="F4" s="494"/>
      <c r="G4" s="494" t="s">
        <v>199</v>
      </c>
      <c r="H4" s="494"/>
      <c r="I4" s="494"/>
      <c r="J4" s="494"/>
      <c r="K4" s="494"/>
      <c r="L4" s="494"/>
      <c r="M4" s="494"/>
      <c r="N4" s="494"/>
      <c r="O4" s="47"/>
      <c r="P4" s="47"/>
    </row>
    <row r="5" spans="1:16" ht="12.75">
      <c r="A5" s="143"/>
      <c r="B5" s="143"/>
      <c r="C5" s="494" t="s">
        <v>40</v>
      </c>
      <c r="D5" s="494"/>
      <c r="E5" s="494" t="s">
        <v>41</v>
      </c>
      <c r="F5" s="494"/>
      <c r="G5" s="494" t="s">
        <v>114</v>
      </c>
      <c r="H5" s="494"/>
      <c r="I5" s="494" t="s">
        <v>335</v>
      </c>
      <c r="J5" s="494"/>
      <c r="K5" s="494" t="s">
        <v>57</v>
      </c>
      <c r="L5" s="494"/>
      <c r="M5" s="494" t="s">
        <v>115</v>
      </c>
      <c r="N5" s="494"/>
      <c r="O5" s="494" t="s">
        <v>189</v>
      </c>
      <c r="P5" s="494"/>
    </row>
    <row r="6" spans="1:16" ht="12.75">
      <c r="A6" s="427"/>
      <c r="B6" s="427"/>
      <c r="C6" s="102" t="s">
        <v>52</v>
      </c>
      <c r="D6" s="102" t="s">
        <v>58</v>
      </c>
      <c r="E6" s="102" t="s">
        <v>52</v>
      </c>
      <c r="F6" s="102" t="s">
        <v>58</v>
      </c>
      <c r="G6" s="102" t="s">
        <v>52</v>
      </c>
      <c r="H6" s="102" t="s">
        <v>58</v>
      </c>
      <c r="I6" s="102" t="s">
        <v>52</v>
      </c>
      <c r="J6" s="102" t="s">
        <v>58</v>
      </c>
      <c r="K6" s="102" t="s">
        <v>52</v>
      </c>
      <c r="L6" s="102" t="s">
        <v>58</v>
      </c>
      <c r="M6" s="102" t="s">
        <v>52</v>
      </c>
      <c r="N6" s="102" t="s">
        <v>58</v>
      </c>
      <c r="O6" s="102" t="s">
        <v>52</v>
      </c>
      <c r="P6" s="102" t="s">
        <v>58</v>
      </c>
    </row>
    <row r="7" spans="1:18" ht="12.75">
      <c r="A7" s="44">
        <v>1</v>
      </c>
      <c r="B7" s="47" t="s">
        <v>7</v>
      </c>
      <c r="C7" s="47">
        <v>314456</v>
      </c>
      <c r="D7" s="47">
        <v>48912</v>
      </c>
      <c r="E7" s="47">
        <v>49643</v>
      </c>
      <c r="F7" s="47">
        <v>32476</v>
      </c>
      <c r="G7" s="47">
        <v>23397</v>
      </c>
      <c r="H7" s="47">
        <v>15972</v>
      </c>
      <c r="I7" s="47">
        <v>1214</v>
      </c>
      <c r="J7" s="47">
        <v>1613</v>
      </c>
      <c r="K7" s="47">
        <v>9176</v>
      </c>
      <c r="L7" s="47">
        <v>6678</v>
      </c>
      <c r="M7" s="47">
        <f aca="true" t="shared" si="0" ref="M7:N26">E7-G7-I7-K7</f>
        <v>15856</v>
      </c>
      <c r="N7" s="47">
        <f t="shared" si="0"/>
        <v>8213</v>
      </c>
      <c r="O7" s="47">
        <v>10798</v>
      </c>
      <c r="P7" s="47">
        <v>8717</v>
      </c>
      <c r="Q7" s="16"/>
      <c r="R7" s="16"/>
    </row>
    <row r="8" spans="1:18" ht="12.75">
      <c r="A8" s="44">
        <v>2</v>
      </c>
      <c r="B8" s="47" t="s">
        <v>8</v>
      </c>
      <c r="C8" s="47">
        <v>6498</v>
      </c>
      <c r="D8" s="47">
        <v>10364</v>
      </c>
      <c r="E8" s="47">
        <v>723</v>
      </c>
      <c r="F8" s="47">
        <v>1730</v>
      </c>
      <c r="G8" s="47">
        <v>0</v>
      </c>
      <c r="H8" s="47">
        <v>0</v>
      </c>
      <c r="I8" s="47">
        <v>129</v>
      </c>
      <c r="J8" s="47">
        <v>703</v>
      </c>
      <c r="K8" s="47">
        <v>431</v>
      </c>
      <c r="L8" s="47">
        <v>509</v>
      </c>
      <c r="M8" s="47">
        <f t="shared" si="0"/>
        <v>163</v>
      </c>
      <c r="N8" s="47">
        <f t="shared" si="0"/>
        <v>518</v>
      </c>
      <c r="O8" s="47">
        <v>69</v>
      </c>
      <c r="P8" s="47">
        <v>47</v>
      </c>
      <c r="Q8" s="16"/>
      <c r="R8" s="16"/>
    </row>
    <row r="9" spans="1:18" ht="12.75">
      <c r="A9" s="44">
        <v>3</v>
      </c>
      <c r="B9" s="47" t="s">
        <v>9</v>
      </c>
      <c r="C9" s="47">
        <v>41692</v>
      </c>
      <c r="D9" s="47">
        <v>12969</v>
      </c>
      <c r="E9" s="47">
        <v>12390</v>
      </c>
      <c r="F9" s="47">
        <v>16105</v>
      </c>
      <c r="G9" s="47">
        <v>5321</v>
      </c>
      <c r="H9" s="47">
        <v>3042</v>
      </c>
      <c r="I9" s="47">
        <v>1637</v>
      </c>
      <c r="J9" s="47">
        <v>2811</v>
      </c>
      <c r="K9" s="47">
        <v>4068</v>
      </c>
      <c r="L9" s="47">
        <v>7723</v>
      </c>
      <c r="M9" s="47">
        <f t="shared" si="0"/>
        <v>1364</v>
      </c>
      <c r="N9" s="47">
        <f t="shared" si="0"/>
        <v>2529</v>
      </c>
      <c r="O9" s="47">
        <v>1211</v>
      </c>
      <c r="P9" s="47">
        <v>695</v>
      </c>
      <c r="Q9" s="16"/>
      <c r="R9" s="16"/>
    </row>
    <row r="10" spans="1:18" ht="12.75">
      <c r="A10" s="44">
        <v>4</v>
      </c>
      <c r="B10" s="47" t="s">
        <v>10</v>
      </c>
      <c r="C10" s="47">
        <v>237816</v>
      </c>
      <c r="D10" s="47">
        <v>56431</v>
      </c>
      <c r="E10" s="47">
        <v>71335</v>
      </c>
      <c r="F10" s="47">
        <v>37080</v>
      </c>
      <c r="G10" s="47">
        <v>29031</v>
      </c>
      <c r="H10" s="47">
        <v>16678</v>
      </c>
      <c r="I10" s="47">
        <v>2959</v>
      </c>
      <c r="J10" s="47">
        <v>2974</v>
      </c>
      <c r="K10" s="47">
        <v>21371</v>
      </c>
      <c r="L10" s="47">
        <v>12014</v>
      </c>
      <c r="M10" s="47">
        <f t="shared" si="0"/>
        <v>17974</v>
      </c>
      <c r="N10" s="47">
        <f t="shared" si="0"/>
        <v>5414</v>
      </c>
      <c r="O10" s="47">
        <v>7214</v>
      </c>
      <c r="P10" s="47">
        <v>3516</v>
      </c>
      <c r="Q10" s="16"/>
      <c r="R10" s="16"/>
    </row>
    <row r="11" spans="1:18" ht="12.75">
      <c r="A11" s="44">
        <v>5</v>
      </c>
      <c r="B11" s="47" t="s">
        <v>11</v>
      </c>
      <c r="C11" s="47">
        <v>13282</v>
      </c>
      <c r="D11" s="47">
        <v>5341</v>
      </c>
      <c r="E11" s="47">
        <v>9765</v>
      </c>
      <c r="F11" s="47">
        <v>5555</v>
      </c>
      <c r="G11" s="47">
        <v>2682</v>
      </c>
      <c r="H11" s="47">
        <v>3185</v>
      </c>
      <c r="I11" s="47">
        <v>792</v>
      </c>
      <c r="J11" s="47">
        <v>325</v>
      </c>
      <c r="K11" s="47">
        <v>3401</v>
      </c>
      <c r="L11" s="47">
        <v>1055</v>
      </c>
      <c r="M11" s="47">
        <f t="shared" si="0"/>
        <v>2890</v>
      </c>
      <c r="N11" s="47">
        <f t="shared" si="0"/>
        <v>990</v>
      </c>
      <c r="O11" s="47">
        <v>268</v>
      </c>
      <c r="P11" s="47">
        <v>596</v>
      </c>
      <c r="Q11" s="16"/>
      <c r="R11" s="16"/>
    </row>
    <row r="12" spans="1:18" ht="12.75">
      <c r="A12" s="44">
        <v>6</v>
      </c>
      <c r="B12" s="47" t="s">
        <v>12</v>
      </c>
      <c r="C12" s="47">
        <v>0</v>
      </c>
      <c r="D12" s="47">
        <v>0</v>
      </c>
      <c r="E12" s="47">
        <v>5196</v>
      </c>
      <c r="F12" s="47">
        <v>11033</v>
      </c>
      <c r="G12" s="47">
        <v>923</v>
      </c>
      <c r="H12" s="47">
        <v>1430</v>
      </c>
      <c r="I12" s="47">
        <v>606</v>
      </c>
      <c r="J12" s="47">
        <v>1709</v>
      </c>
      <c r="K12" s="47">
        <v>1455</v>
      </c>
      <c r="L12" s="47">
        <v>2582</v>
      </c>
      <c r="M12" s="47">
        <f t="shared" si="0"/>
        <v>2212</v>
      </c>
      <c r="N12" s="47">
        <f t="shared" si="0"/>
        <v>5312</v>
      </c>
      <c r="O12" s="47">
        <v>0</v>
      </c>
      <c r="P12" s="47">
        <v>462</v>
      </c>
      <c r="Q12" s="16"/>
      <c r="R12" s="16"/>
    </row>
    <row r="13" spans="1:18" ht="12.75">
      <c r="A13" s="44">
        <v>7</v>
      </c>
      <c r="B13" s="47" t="s">
        <v>13</v>
      </c>
      <c r="C13" s="47">
        <v>331267</v>
      </c>
      <c r="D13" s="47">
        <v>165321</v>
      </c>
      <c r="E13" s="47">
        <v>98245</v>
      </c>
      <c r="F13" s="47">
        <v>76723</v>
      </c>
      <c r="G13" s="47">
        <v>44596</v>
      </c>
      <c r="H13" s="47">
        <v>29008</v>
      </c>
      <c r="I13" s="47">
        <v>18106</v>
      </c>
      <c r="J13" s="47">
        <v>16443</v>
      </c>
      <c r="K13" s="47">
        <v>8451</v>
      </c>
      <c r="L13" s="47">
        <v>10367</v>
      </c>
      <c r="M13" s="47">
        <f t="shared" si="0"/>
        <v>27092</v>
      </c>
      <c r="N13" s="47">
        <f t="shared" si="0"/>
        <v>20905</v>
      </c>
      <c r="O13" s="47">
        <v>11785</v>
      </c>
      <c r="P13" s="47">
        <v>5603</v>
      </c>
      <c r="Q13" s="16"/>
      <c r="R13" s="16"/>
    </row>
    <row r="14" spans="1:18" ht="12.75">
      <c r="A14" s="44">
        <v>8</v>
      </c>
      <c r="B14" s="47" t="s">
        <v>154</v>
      </c>
      <c r="C14" s="47">
        <v>0</v>
      </c>
      <c r="D14" s="47">
        <v>0</v>
      </c>
      <c r="E14" s="47">
        <v>649</v>
      </c>
      <c r="F14" s="47">
        <v>1001</v>
      </c>
      <c r="G14" s="47">
        <v>31</v>
      </c>
      <c r="H14" s="47">
        <v>55</v>
      </c>
      <c r="I14" s="47">
        <v>98</v>
      </c>
      <c r="J14" s="47">
        <v>92</v>
      </c>
      <c r="K14" s="47">
        <v>303</v>
      </c>
      <c r="L14" s="47">
        <v>566</v>
      </c>
      <c r="M14" s="47">
        <f t="shared" si="0"/>
        <v>217</v>
      </c>
      <c r="N14" s="47">
        <f t="shared" si="0"/>
        <v>288</v>
      </c>
      <c r="O14" s="47">
        <v>165</v>
      </c>
      <c r="P14" s="47">
        <v>125</v>
      </c>
      <c r="Q14" s="16"/>
      <c r="R14" s="16"/>
    </row>
    <row r="15" spans="1:18" ht="12.75">
      <c r="A15" s="44">
        <v>9</v>
      </c>
      <c r="B15" s="47" t="s">
        <v>14</v>
      </c>
      <c r="C15" s="47">
        <v>55667</v>
      </c>
      <c r="D15" s="47">
        <v>14815</v>
      </c>
      <c r="E15" s="47">
        <v>4117</v>
      </c>
      <c r="F15" s="47">
        <v>5631</v>
      </c>
      <c r="G15" s="47">
        <v>989</v>
      </c>
      <c r="H15" s="47">
        <v>983</v>
      </c>
      <c r="I15" s="47">
        <v>993</v>
      </c>
      <c r="J15" s="47">
        <v>532</v>
      </c>
      <c r="K15" s="47">
        <v>987</v>
      </c>
      <c r="L15" s="47">
        <v>2562</v>
      </c>
      <c r="M15" s="47">
        <f t="shared" si="0"/>
        <v>1148</v>
      </c>
      <c r="N15" s="47">
        <f t="shared" si="0"/>
        <v>1554</v>
      </c>
      <c r="O15" s="47">
        <v>1181</v>
      </c>
      <c r="P15" s="47">
        <v>587</v>
      </c>
      <c r="Q15" s="16"/>
      <c r="R15" s="16"/>
    </row>
    <row r="16" spans="1:18" ht="12.75">
      <c r="A16" s="44">
        <v>10</v>
      </c>
      <c r="B16" s="47" t="s">
        <v>218</v>
      </c>
      <c r="C16" s="47">
        <v>19365</v>
      </c>
      <c r="D16" s="47">
        <v>5802</v>
      </c>
      <c r="E16" s="47">
        <v>208</v>
      </c>
      <c r="F16" s="47">
        <v>272</v>
      </c>
      <c r="G16" s="47">
        <v>0</v>
      </c>
      <c r="H16" s="47">
        <v>0</v>
      </c>
      <c r="I16" s="47">
        <v>44</v>
      </c>
      <c r="J16" s="47">
        <v>62</v>
      </c>
      <c r="K16" s="47">
        <v>125</v>
      </c>
      <c r="L16" s="47">
        <v>117</v>
      </c>
      <c r="M16" s="47">
        <f>E16-G16-I16-K16</f>
        <v>39</v>
      </c>
      <c r="N16" s="47">
        <f>F16-H16-J16-L16</f>
        <v>93</v>
      </c>
      <c r="O16" s="47">
        <v>48</v>
      </c>
      <c r="P16" s="47">
        <v>73</v>
      </c>
      <c r="Q16" s="16"/>
      <c r="R16" s="16"/>
    </row>
    <row r="17" spans="1:18" ht="12.75">
      <c r="A17" s="44">
        <v>11</v>
      </c>
      <c r="B17" s="47" t="s">
        <v>15</v>
      </c>
      <c r="C17" s="47">
        <v>20825</v>
      </c>
      <c r="D17" s="47">
        <v>25441</v>
      </c>
      <c r="E17" s="47">
        <v>1073</v>
      </c>
      <c r="F17" s="47">
        <v>1101</v>
      </c>
      <c r="G17" s="47">
        <v>239</v>
      </c>
      <c r="H17" s="47">
        <v>106</v>
      </c>
      <c r="I17" s="47">
        <v>46</v>
      </c>
      <c r="J17" s="47">
        <v>40</v>
      </c>
      <c r="K17" s="47">
        <v>367</v>
      </c>
      <c r="L17" s="47">
        <v>452</v>
      </c>
      <c r="M17" s="47">
        <f t="shared" si="0"/>
        <v>421</v>
      </c>
      <c r="N17" s="47">
        <f t="shared" si="0"/>
        <v>503</v>
      </c>
      <c r="O17" s="47">
        <v>107</v>
      </c>
      <c r="P17" s="47">
        <v>49</v>
      </c>
      <c r="Q17" s="16"/>
      <c r="R17" s="16"/>
    </row>
    <row r="18" spans="1:18" ht="12.75">
      <c r="A18" s="44">
        <v>12</v>
      </c>
      <c r="B18" s="47" t="s">
        <v>16</v>
      </c>
      <c r="C18" s="47">
        <v>11378</v>
      </c>
      <c r="D18" s="47">
        <v>5435</v>
      </c>
      <c r="E18" s="47">
        <v>640</v>
      </c>
      <c r="F18" s="47">
        <v>602</v>
      </c>
      <c r="G18" s="47">
        <v>7</v>
      </c>
      <c r="H18" s="47">
        <v>8</v>
      </c>
      <c r="I18" s="47">
        <v>68</v>
      </c>
      <c r="J18" s="47">
        <v>127</v>
      </c>
      <c r="K18" s="47">
        <v>378</v>
      </c>
      <c r="L18" s="47">
        <v>293</v>
      </c>
      <c r="M18" s="47">
        <f t="shared" si="0"/>
        <v>187</v>
      </c>
      <c r="N18" s="47">
        <f t="shared" si="0"/>
        <v>174</v>
      </c>
      <c r="O18" s="47">
        <v>178</v>
      </c>
      <c r="P18" s="47">
        <v>103</v>
      </c>
      <c r="Q18" s="16"/>
      <c r="R18" s="16"/>
    </row>
    <row r="19" spans="1:18" ht="12.75">
      <c r="A19" s="44">
        <v>13</v>
      </c>
      <c r="B19" s="47" t="s">
        <v>17</v>
      </c>
      <c r="C19" s="47">
        <v>82446</v>
      </c>
      <c r="D19" s="47">
        <v>27384</v>
      </c>
      <c r="E19" s="47">
        <v>5098</v>
      </c>
      <c r="F19" s="47">
        <v>8011</v>
      </c>
      <c r="G19" s="47">
        <v>732</v>
      </c>
      <c r="H19" s="47">
        <v>1307</v>
      </c>
      <c r="I19" s="47">
        <v>1820</v>
      </c>
      <c r="J19" s="47">
        <v>1185</v>
      </c>
      <c r="K19" s="47">
        <v>1632</v>
      </c>
      <c r="L19" s="47">
        <v>4247</v>
      </c>
      <c r="M19" s="47">
        <f t="shared" si="0"/>
        <v>914</v>
      </c>
      <c r="N19" s="47">
        <f t="shared" si="0"/>
        <v>1272</v>
      </c>
      <c r="O19" s="47">
        <v>1530</v>
      </c>
      <c r="P19" s="47">
        <v>830</v>
      </c>
      <c r="Q19" s="16"/>
      <c r="R19" s="16"/>
    </row>
    <row r="20" spans="1:18" ht="11.25" customHeight="1">
      <c r="A20" s="44">
        <v>14</v>
      </c>
      <c r="B20" s="47" t="s">
        <v>155</v>
      </c>
      <c r="C20" s="47">
        <v>41520</v>
      </c>
      <c r="D20" s="47">
        <v>11903</v>
      </c>
      <c r="E20" s="47">
        <v>1418</v>
      </c>
      <c r="F20" s="47">
        <v>2405</v>
      </c>
      <c r="G20" s="47">
        <v>255</v>
      </c>
      <c r="H20" s="47">
        <v>224</v>
      </c>
      <c r="I20" s="47">
        <v>698</v>
      </c>
      <c r="J20" s="47">
        <v>714</v>
      </c>
      <c r="K20" s="47">
        <v>197</v>
      </c>
      <c r="L20" s="47">
        <v>668</v>
      </c>
      <c r="M20" s="47">
        <f t="shared" si="0"/>
        <v>268</v>
      </c>
      <c r="N20" s="47">
        <f t="shared" si="0"/>
        <v>799</v>
      </c>
      <c r="O20" s="47">
        <v>597</v>
      </c>
      <c r="P20" s="47">
        <v>59</v>
      </c>
      <c r="Q20" s="16"/>
      <c r="R20" s="16"/>
    </row>
    <row r="21" spans="1:18" ht="12.75">
      <c r="A21" s="44">
        <v>15</v>
      </c>
      <c r="B21" s="47" t="s">
        <v>72</v>
      </c>
      <c r="C21" s="47">
        <v>246253</v>
      </c>
      <c r="D21" s="47">
        <v>102065</v>
      </c>
      <c r="E21" s="47">
        <v>36955</v>
      </c>
      <c r="F21" s="47">
        <v>58381</v>
      </c>
      <c r="G21" s="47">
        <v>11064</v>
      </c>
      <c r="H21" s="47">
        <v>42682</v>
      </c>
      <c r="I21" s="47">
        <v>3634</v>
      </c>
      <c r="J21" s="47">
        <v>3840</v>
      </c>
      <c r="K21" s="47">
        <v>11427</v>
      </c>
      <c r="L21" s="47">
        <v>4307</v>
      </c>
      <c r="M21" s="47">
        <f t="shared" si="0"/>
        <v>10830</v>
      </c>
      <c r="N21" s="47">
        <f t="shared" si="0"/>
        <v>7552</v>
      </c>
      <c r="O21" s="47">
        <v>3652</v>
      </c>
      <c r="P21" s="47">
        <v>2160</v>
      </c>
      <c r="Q21" s="16"/>
      <c r="R21" s="16"/>
    </row>
    <row r="22" spans="1:18" ht="12.75">
      <c r="A22" s="44">
        <v>16</v>
      </c>
      <c r="B22" s="47" t="s">
        <v>99</v>
      </c>
      <c r="C22" s="47">
        <v>2050</v>
      </c>
      <c r="D22" s="47">
        <v>1968</v>
      </c>
      <c r="E22" s="47">
        <v>2800</v>
      </c>
      <c r="F22" s="47">
        <v>3315</v>
      </c>
      <c r="G22" s="47">
        <v>520</v>
      </c>
      <c r="H22" s="47">
        <v>408</v>
      </c>
      <c r="I22" s="47">
        <v>864</v>
      </c>
      <c r="J22" s="47">
        <v>803</v>
      </c>
      <c r="K22" s="47">
        <v>483</v>
      </c>
      <c r="L22" s="47">
        <v>1404</v>
      </c>
      <c r="M22" s="47">
        <f t="shared" si="0"/>
        <v>933</v>
      </c>
      <c r="N22" s="47">
        <f t="shared" si="0"/>
        <v>700</v>
      </c>
      <c r="O22" s="47">
        <v>82</v>
      </c>
      <c r="P22" s="47">
        <v>41</v>
      </c>
      <c r="Q22" s="16"/>
      <c r="R22" s="16"/>
    </row>
    <row r="23" spans="1:18" ht="12.75">
      <c r="A23" s="44">
        <v>17</v>
      </c>
      <c r="B23" s="47" t="s">
        <v>20</v>
      </c>
      <c r="C23" s="47">
        <v>8625</v>
      </c>
      <c r="D23" s="47">
        <v>3885</v>
      </c>
      <c r="E23" s="47">
        <v>9505</v>
      </c>
      <c r="F23" s="47">
        <v>4820</v>
      </c>
      <c r="G23" s="47">
        <v>8692</v>
      </c>
      <c r="H23" s="47">
        <v>2802</v>
      </c>
      <c r="I23" s="47">
        <v>102</v>
      </c>
      <c r="J23" s="47">
        <v>212</v>
      </c>
      <c r="K23" s="47">
        <v>649</v>
      </c>
      <c r="L23" s="47">
        <v>1699</v>
      </c>
      <c r="M23" s="47">
        <f t="shared" si="0"/>
        <v>62</v>
      </c>
      <c r="N23" s="47">
        <f t="shared" si="0"/>
        <v>107</v>
      </c>
      <c r="O23" s="47">
        <v>989</v>
      </c>
      <c r="P23" s="47">
        <v>125</v>
      </c>
      <c r="Q23" s="16"/>
      <c r="R23" s="16"/>
    </row>
    <row r="24" spans="1:18" ht="12.75">
      <c r="A24" s="44">
        <v>18</v>
      </c>
      <c r="B24" s="47" t="s">
        <v>21</v>
      </c>
      <c r="C24" s="47">
        <v>123432</v>
      </c>
      <c r="D24" s="47">
        <v>34605</v>
      </c>
      <c r="E24" s="47">
        <v>21742</v>
      </c>
      <c r="F24" s="47">
        <v>20455</v>
      </c>
      <c r="G24" s="47">
        <v>11202</v>
      </c>
      <c r="H24" s="47">
        <v>10781</v>
      </c>
      <c r="I24" s="47">
        <v>4048</v>
      </c>
      <c r="J24" s="47">
        <v>1599</v>
      </c>
      <c r="K24" s="47">
        <v>3642</v>
      </c>
      <c r="L24" s="47">
        <v>5654</v>
      </c>
      <c r="M24" s="47">
        <f t="shared" si="0"/>
        <v>2850</v>
      </c>
      <c r="N24" s="47">
        <f t="shared" si="0"/>
        <v>2421</v>
      </c>
      <c r="O24" s="47">
        <v>3554</v>
      </c>
      <c r="P24" s="47">
        <v>1426</v>
      </c>
      <c r="Q24" s="16"/>
      <c r="R24" s="16"/>
    </row>
    <row r="25" spans="1:18" ht="12.75">
      <c r="A25" s="44">
        <v>19</v>
      </c>
      <c r="B25" s="47" t="s">
        <v>19</v>
      </c>
      <c r="C25" s="47">
        <v>923</v>
      </c>
      <c r="D25" s="47">
        <v>711</v>
      </c>
      <c r="E25" s="47">
        <v>154</v>
      </c>
      <c r="F25" s="47">
        <v>291</v>
      </c>
      <c r="G25" s="47">
        <v>5</v>
      </c>
      <c r="H25" s="47">
        <v>20</v>
      </c>
      <c r="I25" s="47">
        <v>15</v>
      </c>
      <c r="J25" s="47">
        <v>38</v>
      </c>
      <c r="K25" s="47">
        <v>40</v>
      </c>
      <c r="L25" s="47">
        <v>34</v>
      </c>
      <c r="M25" s="47">
        <f t="shared" si="0"/>
        <v>94</v>
      </c>
      <c r="N25" s="47">
        <f t="shared" si="0"/>
        <v>199</v>
      </c>
      <c r="O25" s="47">
        <v>20</v>
      </c>
      <c r="P25" s="47">
        <v>25</v>
      </c>
      <c r="Q25" s="16"/>
      <c r="R25" s="16"/>
    </row>
    <row r="26" spans="1:18" ht="12.75">
      <c r="A26" s="44">
        <v>20</v>
      </c>
      <c r="B26" s="47" t="s">
        <v>118</v>
      </c>
      <c r="C26" s="47">
        <v>3982</v>
      </c>
      <c r="D26" s="47">
        <v>3888</v>
      </c>
      <c r="E26" s="47">
        <v>528</v>
      </c>
      <c r="F26" s="47">
        <v>1902</v>
      </c>
      <c r="G26" s="47">
        <v>110</v>
      </c>
      <c r="H26" s="47">
        <v>395</v>
      </c>
      <c r="I26" s="47">
        <v>203</v>
      </c>
      <c r="J26" s="47">
        <v>478</v>
      </c>
      <c r="K26" s="47">
        <v>141</v>
      </c>
      <c r="L26" s="47">
        <v>357</v>
      </c>
      <c r="M26" s="47">
        <f t="shared" si="0"/>
        <v>74</v>
      </c>
      <c r="N26" s="47">
        <f t="shared" si="0"/>
        <v>672</v>
      </c>
      <c r="O26" s="47">
        <v>13</v>
      </c>
      <c r="P26" s="47">
        <v>10</v>
      </c>
      <c r="Q26" s="16"/>
      <c r="R26" s="16"/>
    </row>
    <row r="27" spans="1:18" s="178" customFormat="1" ht="14.25">
      <c r="A27" s="151"/>
      <c r="B27" s="126" t="s">
        <v>210</v>
      </c>
      <c r="C27" s="126">
        <f aca="true" t="shared" si="1" ref="C27:P27">SUM(C7:C26)</f>
        <v>1561477</v>
      </c>
      <c r="D27" s="126">
        <f t="shared" si="1"/>
        <v>537240</v>
      </c>
      <c r="E27" s="126">
        <f t="shared" si="1"/>
        <v>332184</v>
      </c>
      <c r="F27" s="126">
        <f t="shared" si="1"/>
        <v>288889</v>
      </c>
      <c r="G27" s="126">
        <f t="shared" si="1"/>
        <v>139796</v>
      </c>
      <c r="H27" s="126">
        <f t="shared" si="1"/>
        <v>129086</v>
      </c>
      <c r="I27" s="126">
        <f t="shared" si="1"/>
        <v>38076</v>
      </c>
      <c r="J27" s="126">
        <f t="shared" si="1"/>
        <v>36300</v>
      </c>
      <c r="K27" s="126">
        <f t="shared" si="1"/>
        <v>68724</v>
      </c>
      <c r="L27" s="126">
        <f t="shared" si="1"/>
        <v>63288</v>
      </c>
      <c r="M27" s="126">
        <f t="shared" si="1"/>
        <v>85588</v>
      </c>
      <c r="N27" s="126">
        <f t="shared" si="1"/>
        <v>60215</v>
      </c>
      <c r="O27" s="126">
        <f t="shared" si="1"/>
        <v>43461</v>
      </c>
      <c r="P27" s="126">
        <f t="shared" si="1"/>
        <v>25249</v>
      </c>
      <c r="Q27" s="158"/>
      <c r="R27" s="158"/>
    </row>
    <row r="28" spans="1:18" ht="12.75">
      <c r="A28" s="44">
        <v>21</v>
      </c>
      <c r="B28" s="47" t="s">
        <v>23</v>
      </c>
      <c r="C28" s="47">
        <v>0</v>
      </c>
      <c r="D28" s="47">
        <v>0</v>
      </c>
      <c r="E28" s="47">
        <v>116</v>
      </c>
      <c r="F28" s="47">
        <v>227</v>
      </c>
      <c r="G28" s="47">
        <v>0</v>
      </c>
      <c r="H28" s="47">
        <v>0</v>
      </c>
      <c r="I28" s="47">
        <v>0</v>
      </c>
      <c r="J28" s="47">
        <v>0</v>
      </c>
      <c r="K28" s="47">
        <v>23</v>
      </c>
      <c r="L28" s="47">
        <v>24</v>
      </c>
      <c r="M28" s="47">
        <f aca="true" t="shared" si="2" ref="M28:M33">E28-G28-I28-K28</f>
        <v>93</v>
      </c>
      <c r="N28" s="47">
        <f aca="true" t="shared" si="3" ref="N28:N33">F28-H28-J28-L28</f>
        <v>203</v>
      </c>
      <c r="O28" s="47">
        <v>8</v>
      </c>
      <c r="P28" s="47">
        <v>11</v>
      </c>
      <c r="Q28" s="16"/>
      <c r="R28" s="16"/>
    </row>
    <row r="29" spans="1:18" ht="12.75">
      <c r="A29" s="44">
        <v>22</v>
      </c>
      <c r="B29" s="47" t="s">
        <v>245</v>
      </c>
      <c r="C29" s="47">
        <v>2192</v>
      </c>
      <c r="D29" s="47">
        <v>1599</v>
      </c>
      <c r="E29" s="47">
        <v>106</v>
      </c>
      <c r="F29" s="47">
        <v>522</v>
      </c>
      <c r="G29" s="47">
        <v>2</v>
      </c>
      <c r="H29" s="47">
        <v>10</v>
      </c>
      <c r="I29" s="47">
        <v>9</v>
      </c>
      <c r="J29" s="47">
        <v>120</v>
      </c>
      <c r="K29" s="47">
        <v>53</v>
      </c>
      <c r="L29" s="47">
        <v>353</v>
      </c>
      <c r="M29" s="47">
        <f t="shared" si="2"/>
        <v>42</v>
      </c>
      <c r="N29" s="47">
        <f t="shared" si="3"/>
        <v>39</v>
      </c>
      <c r="O29" s="47">
        <v>31</v>
      </c>
      <c r="P29" s="47">
        <v>251</v>
      </c>
      <c r="Q29" s="16"/>
      <c r="R29" s="16"/>
    </row>
    <row r="30" spans="1:18" ht="12.75">
      <c r="A30" s="44">
        <v>23</v>
      </c>
      <c r="B30" s="47" t="s">
        <v>160</v>
      </c>
      <c r="C30" s="47">
        <v>2781</v>
      </c>
      <c r="D30" s="47">
        <v>1254</v>
      </c>
      <c r="E30" s="47">
        <v>3167</v>
      </c>
      <c r="F30" s="47">
        <v>29397</v>
      </c>
      <c r="G30" s="47">
        <v>0</v>
      </c>
      <c r="H30" s="47">
        <v>0</v>
      </c>
      <c r="I30" s="47">
        <v>436</v>
      </c>
      <c r="J30" s="47">
        <v>1211</v>
      </c>
      <c r="K30" s="47">
        <v>2492</v>
      </c>
      <c r="L30" s="47">
        <v>4451</v>
      </c>
      <c r="M30" s="47">
        <f t="shared" si="2"/>
        <v>239</v>
      </c>
      <c r="N30" s="47">
        <f t="shared" si="3"/>
        <v>23735</v>
      </c>
      <c r="O30" s="47">
        <v>0</v>
      </c>
      <c r="P30" s="47">
        <v>0</v>
      </c>
      <c r="Q30" s="16"/>
      <c r="R30" s="16"/>
    </row>
    <row r="31" spans="1:18" ht="12.75">
      <c r="A31" s="44">
        <v>24</v>
      </c>
      <c r="B31" s="47" t="s">
        <v>22</v>
      </c>
      <c r="C31" s="47">
        <v>2764</v>
      </c>
      <c r="D31" s="47">
        <v>2018</v>
      </c>
      <c r="E31" s="47">
        <v>133</v>
      </c>
      <c r="F31" s="47">
        <v>394</v>
      </c>
      <c r="G31" s="47">
        <v>0</v>
      </c>
      <c r="H31" s="47">
        <v>0</v>
      </c>
      <c r="I31" s="47">
        <v>13</v>
      </c>
      <c r="J31" s="47">
        <v>58</v>
      </c>
      <c r="K31" s="47">
        <v>102</v>
      </c>
      <c r="L31" s="47">
        <v>307</v>
      </c>
      <c r="M31" s="47">
        <f t="shared" si="2"/>
        <v>18</v>
      </c>
      <c r="N31" s="47">
        <f t="shared" si="3"/>
        <v>29</v>
      </c>
      <c r="O31" s="47">
        <v>21</v>
      </c>
      <c r="P31" s="47">
        <v>13</v>
      </c>
      <c r="Q31" s="16"/>
      <c r="R31" s="16"/>
    </row>
    <row r="32" spans="1:18" ht="12.75">
      <c r="A32" s="44">
        <v>25</v>
      </c>
      <c r="B32" s="47" t="s">
        <v>133</v>
      </c>
      <c r="C32" s="47">
        <v>11570</v>
      </c>
      <c r="D32" s="47">
        <v>5824</v>
      </c>
      <c r="E32" s="47">
        <v>658</v>
      </c>
      <c r="F32" s="47">
        <v>1841</v>
      </c>
      <c r="G32" s="47">
        <v>0</v>
      </c>
      <c r="H32" s="47">
        <v>0</v>
      </c>
      <c r="I32" s="47">
        <v>13</v>
      </c>
      <c r="J32" s="47">
        <v>69</v>
      </c>
      <c r="K32" s="47">
        <v>369</v>
      </c>
      <c r="L32" s="47">
        <v>1205</v>
      </c>
      <c r="M32" s="47">
        <f t="shared" si="2"/>
        <v>276</v>
      </c>
      <c r="N32" s="47">
        <f t="shared" si="3"/>
        <v>567</v>
      </c>
      <c r="O32" s="47">
        <v>68</v>
      </c>
      <c r="P32" s="47">
        <v>105</v>
      </c>
      <c r="Q32" s="16"/>
      <c r="R32" s="16"/>
    </row>
    <row r="33" spans="1:18" ht="12.75">
      <c r="A33" s="44">
        <v>26</v>
      </c>
      <c r="B33" s="47" t="s">
        <v>18</v>
      </c>
      <c r="C33" s="47">
        <v>507822</v>
      </c>
      <c r="D33" s="47">
        <v>164365</v>
      </c>
      <c r="E33" s="47">
        <v>137189</v>
      </c>
      <c r="F33" s="47">
        <v>181213</v>
      </c>
      <c r="G33" s="47">
        <v>58974</v>
      </c>
      <c r="H33" s="47">
        <v>49597</v>
      </c>
      <c r="I33" s="47">
        <v>12851</v>
      </c>
      <c r="J33" s="47">
        <v>6995</v>
      </c>
      <c r="K33" s="47">
        <v>21079</v>
      </c>
      <c r="L33" s="47">
        <v>70388</v>
      </c>
      <c r="M33" s="47">
        <f t="shared" si="2"/>
        <v>44285</v>
      </c>
      <c r="N33" s="47">
        <f t="shared" si="3"/>
        <v>54233</v>
      </c>
      <c r="O33" s="47">
        <v>8964</v>
      </c>
      <c r="P33" s="47">
        <v>6496</v>
      </c>
      <c r="Q33" s="16"/>
      <c r="R33" s="16"/>
    </row>
    <row r="34" spans="1:18" s="178" customFormat="1" ht="14.25">
      <c r="A34" s="151"/>
      <c r="B34" s="126" t="s">
        <v>212</v>
      </c>
      <c r="C34" s="126">
        <f aca="true" t="shared" si="4" ref="C34:P34">SUM(C28:C33)</f>
        <v>527129</v>
      </c>
      <c r="D34" s="126">
        <f t="shared" si="4"/>
        <v>175060</v>
      </c>
      <c r="E34" s="126">
        <f t="shared" si="4"/>
        <v>141369</v>
      </c>
      <c r="F34" s="126">
        <f t="shared" si="4"/>
        <v>213594</v>
      </c>
      <c r="G34" s="126">
        <f t="shared" si="4"/>
        <v>58976</v>
      </c>
      <c r="H34" s="126">
        <f t="shared" si="4"/>
        <v>49607</v>
      </c>
      <c r="I34" s="126">
        <f t="shared" si="4"/>
        <v>13322</v>
      </c>
      <c r="J34" s="126">
        <f t="shared" si="4"/>
        <v>8453</v>
      </c>
      <c r="K34" s="126">
        <f t="shared" si="4"/>
        <v>24118</v>
      </c>
      <c r="L34" s="126">
        <f t="shared" si="4"/>
        <v>76728</v>
      </c>
      <c r="M34" s="126">
        <f t="shared" si="4"/>
        <v>44953</v>
      </c>
      <c r="N34" s="126">
        <f t="shared" si="4"/>
        <v>78806</v>
      </c>
      <c r="O34" s="126">
        <f t="shared" si="4"/>
        <v>9092</v>
      </c>
      <c r="P34" s="126">
        <f t="shared" si="4"/>
        <v>6876</v>
      </c>
      <c r="Q34" s="158"/>
      <c r="R34" s="158"/>
    </row>
    <row r="35" spans="1:18" ht="12.75">
      <c r="A35" s="44">
        <v>27</v>
      </c>
      <c r="B35" s="47" t="s">
        <v>214</v>
      </c>
      <c r="C35" s="47">
        <v>0</v>
      </c>
      <c r="D35" s="47">
        <v>0</v>
      </c>
      <c r="E35" s="47">
        <v>6775</v>
      </c>
      <c r="F35" s="47">
        <v>9879</v>
      </c>
      <c r="G35" s="47">
        <v>130</v>
      </c>
      <c r="H35" s="47">
        <v>469</v>
      </c>
      <c r="I35" s="47">
        <v>1109</v>
      </c>
      <c r="J35" s="47">
        <v>4056</v>
      </c>
      <c r="K35" s="47">
        <v>592</v>
      </c>
      <c r="L35" s="47">
        <v>795</v>
      </c>
      <c r="M35" s="47">
        <f aca="true" t="shared" si="5" ref="M35:M45">E35-G35-I35-K35</f>
        <v>4944</v>
      </c>
      <c r="N35" s="47">
        <f aca="true" t="shared" si="6" ref="N35:N45">F35-H35-J35-L35</f>
        <v>4559</v>
      </c>
      <c r="O35" s="47">
        <v>0</v>
      </c>
      <c r="P35" s="47">
        <v>0</v>
      </c>
      <c r="Q35" s="16"/>
      <c r="R35" s="16"/>
    </row>
    <row r="36" spans="1:18" ht="12.75">
      <c r="A36" s="44">
        <v>28</v>
      </c>
      <c r="B36" s="47" t="s">
        <v>205</v>
      </c>
      <c r="C36" s="47">
        <v>41252</v>
      </c>
      <c r="D36" s="47">
        <v>15476</v>
      </c>
      <c r="E36" s="47">
        <v>34873</v>
      </c>
      <c r="F36" s="47">
        <v>25434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f t="shared" si="5"/>
        <v>34873</v>
      </c>
      <c r="N36" s="47">
        <f t="shared" si="6"/>
        <v>25434</v>
      </c>
      <c r="O36" s="47">
        <v>0</v>
      </c>
      <c r="P36" s="47">
        <v>0</v>
      </c>
      <c r="Q36" s="16"/>
      <c r="R36" s="16"/>
    </row>
    <row r="37" spans="1:18" ht="12.75">
      <c r="A37" s="44">
        <v>29</v>
      </c>
      <c r="B37" s="47" t="s">
        <v>206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f t="shared" si="5"/>
        <v>0</v>
      </c>
      <c r="N37" s="47">
        <f t="shared" si="6"/>
        <v>0</v>
      </c>
      <c r="O37" s="47">
        <v>0</v>
      </c>
      <c r="P37" s="47">
        <v>0</v>
      </c>
      <c r="Q37" s="16"/>
      <c r="R37" s="16"/>
    </row>
    <row r="38" spans="1:18" ht="12.75">
      <c r="A38" s="44">
        <v>30</v>
      </c>
      <c r="B38" s="47" t="s">
        <v>207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f t="shared" si="5"/>
        <v>0</v>
      </c>
      <c r="N38" s="47">
        <f t="shared" si="6"/>
        <v>0</v>
      </c>
      <c r="O38" s="47">
        <v>0</v>
      </c>
      <c r="P38" s="47">
        <v>0</v>
      </c>
      <c r="Q38" s="16"/>
      <c r="R38" s="16"/>
    </row>
    <row r="39" spans="1:18" ht="12.75">
      <c r="A39" s="88">
        <v>31</v>
      </c>
      <c r="B39" s="89" t="s">
        <v>328</v>
      </c>
      <c r="C39" s="47">
        <v>95</v>
      </c>
      <c r="D39" s="47">
        <v>112</v>
      </c>
      <c r="E39" s="47">
        <v>94</v>
      </c>
      <c r="F39" s="47">
        <v>95</v>
      </c>
      <c r="G39" s="47">
        <v>0</v>
      </c>
      <c r="H39" s="47">
        <v>0</v>
      </c>
      <c r="I39" s="47">
        <v>3</v>
      </c>
      <c r="J39" s="47">
        <v>12</v>
      </c>
      <c r="K39" s="47">
        <v>6</v>
      </c>
      <c r="L39" s="47">
        <v>38</v>
      </c>
      <c r="M39" s="47">
        <f>E39-G39-I39-K39</f>
        <v>85</v>
      </c>
      <c r="N39" s="47">
        <f>F39-H39-J39-L39</f>
        <v>45</v>
      </c>
      <c r="O39" s="47">
        <v>15</v>
      </c>
      <c r="P39" s="47">
        <v>45</v>
      </c>
      <c r="Q39" s="16"/>
      <c r="R39" s="16"/>
    </row>
    <row r="40" spans="1:18" ht="12.75">
      <c r="A40" s="44">
        <v>32</v>
      </c>
      <c r="B40" s="47" t="s">
        <v>224</v>
      </c>
      <c r="C40" s="47">
        <v>634</v>
      </c>
      <c r="D40" s="47">
        <v>362</v>
      </c>
      <c r="E40" s="47">
        <v>7</v>
      </c>
      <c r="F40" s="47">
        <v>4</v>
      </c>
      <c r="G40" s="47">
        <v>0</v>
      </c>
      <c r="H40" s="47">
        <v>0</v>
      </c>
      <c r="I40" s="47">
        <v>0</v>
      </c>
      <c r="J40" s="47">
        <v>0</v>
      </c>
      <c r="K40" s="47">
        <v>7</v>
      </c>
      <c r="L40" s="47">
        <v>4</v>
      </c>
      <c r="M40" s="47">
        <f t="shared" si="5"/>
        <v>0</v>
      </c>
      <c r="N40" s="47">
        <f t="shared" si="6"/>
        <v>0</v>
      </c>
      <c r="O40" s="47">
        <v>6</v>
      </c>
      <c r="P40" s="47">
        <v>4</v>
      </c>
      <c r="Q40" s="16"/>
      <c r="R40" s="16"/>
    </row>
    <row r="41" spans="1:18" ht="12.75">
      <c r="A41" s="44">
        <v>33</v>
      </c>
      <c r="B41" s="47" t="s">
        <v>236</v>
      </c>
      <c r="C41" s="47">
        <v>2450</v>
      </c>
      <c r="D41" s="47">
        <v>8918</v>
      </c>
      <c r="E41" s="47">
        <v>424</v>
      </c>
      <c r="F41" s="47">
        <v>1759</v>
      </c>
      <c r="G41" s="47">
        <v>0</v>
      </c>
      <c r="H41" s="47">
        <v>0</v>
      </c>
      <c r="I41" s="47">
        <v>0</v>
      </c>
      <c r="J41" s="47">
        <v>0</v>
      </c>
      <c r="K41" s="47">
        <v>88</v>
      </c>
      <c r="L41" s="47">
        <v>253</v>
      </c>
      <c r="M41" s="47">
        <f t="shared" si="5"/>
        <v>336</v>
      </c>
      <c r="N41" s="47">
        <f t="shared" si="6"/>
        <v>1506</v>
      </c>
      <c r="O41" s="47">
        <v>0</v>
      </c>
      <c r="P41" s="47">
        <v>0</v>
      </c>
      <c r="Q41" s="16"/>
      <c r="R41" s="16"/>
    </row>
    <row r="42" spans="1:18" ht="12.75">
      <c r="A42" s="44">
        <v>34</v>
      </c>
      <c r="B42" s="47" t="s">
        <v>24</v>
      </c>
      <c r="C42" s="47">
        <v>2176</v>
      </c>
      <c r="D42" s="47">
        <v>466</v>
      </c>
      <c r="E42" s="47">
        <v>143</v>
      </c>
      <c r="F42" s="47">
        <v>326</v>
      </c>
      <c r="G42" s="47">
        <v>0</v>
      </c>
      <c r="H42" s="47">
        <v>0</v>
      </c>
      <c r="I42" s="47">
        <v>8</v>
      </c>
      <c r="J42" s="47">
        <v>55</v>
      </c>
      <c r="K42" s="47">
        <v>62</v>
      </c>
      <c r="L42" s="47">
        <v>137</v>
      </c>
      <c r="M42" s="47">
        <f t="shared" si="5"/>
        <v>73</v>
      </c>
      <c r="N42" s="47">
        <f t="shared" si="6"/>
        <v>134</v>
      </c>
      <c r="O42" s="47">
        <v>33</v>
      </c>
      <c r="P42" s="47">
        <v>32</v>
      </c>
      <c r="Q42" s="16"/>
      <c r="R42" s="16"/>
    </row>
    <row r="43" spans="1:18" ht="12.75">
      <c r="A43" s="44">
        <v>35</v>
      </c>
      <c r="B43" s="47" t="s">
        <v>209</v>
      </c>
      <c r="C43" s="47">
        <v>1261</v>
      </c>
      <c r="D43" s="47">
        <v>877</v>
      </c>
      <c r="E43" s="47">
        <v>1</v>
      </c>
      <c r="F43" s="47">
        <v>2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f t="shared" si="5"/>
        <v>1</v>
      </c>
      <c r="N43" s="47">
        <f t="shared" si="6"/>
        <v>2</v>
      </c>
      <c r="O43" s="47">
        <v>0</v>
      </c>
      <c r="P43" s="47">
        <v>0</v>
      </c>
      <c r="Q43" s="16"/>
      <c r="R43" s="16"/>
    </row>
    <row r="44" spans="1:18" ht="12.75">
      <c r="A44" s="44">
        <v>36</v>
      </c>
      <c r="B44" s="47" t="s">
        <v>329</v>
      </c>
      <c r="C44" s="47">
        <v>1474</v>
      </c>
      <c r="D44" s="47">
        <v>1014</v>
      </c>
      <c r="E44" s="47">
        <v>63</v>
      </c>
      <c r="F44" s="47">
        <v>77</v>
      </c>
      <c r="G44" s="47">
        <v>3</v>
      </c>
      <c r="H44" s="47">
        <v>3</v>
      </c>
      <c r="I44" s="47">
        <v>0</v>
      </c>
      <c r="J44" s="47">
        <v>0</v>
      </c>
      <c r="K44" s="47">
        <v>37</v>
      </c>
      <c r="L44" s="47">
        <v>40</v>
      </c>
      <c r="M44" s="47">
        <f>E44-G44-I44-K44</f>
        <v>23</v>
      </c>
      <c r="N44" s="47">
        <f>F44-H44-J44-L44</f>
        <v>34</v>
      </c>
      <c r="O44" s="47">
        <v>0</v>
      </c>
      <c r="P44" s="47">
        <v>0</v>
      </c>
      <c r="Q44" s="16"/>
      <c r="R44" s="16"/>
    </row>
    <row r="45" spans="1:18" ht="12.75">
      <c r="A45" s="44">
        <v>37</v>
      </c>
      <c r="B45" s="47" t="s">
        <v>331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f t="shared" si="5"/>
        <v>0</v>
      </c>
      <c r="N45" s="47">
        <f t="shared" si="6"/>
        <v>0</v>
      </c>
      <c r="O45" s="47">
        <v>0</v>
      </c>
      <c r="P45" s="47">
        <v>0</v>
      </c>
      <c r="Q45" s="16"/>
      <c r="R45" s="16"/>
    </row>
    <row r="46" spans="1:18" s="178" customFormat="1" ht="14.25">
      <c r="A46" s="151"/>
      <c r="B46" s="126" t="s">
        <v>211</v>
      </c>
      <c r="C46" s="126">
        <f aca="true" t="shared" si="7" ref="C46:P46">SUM(C35:C45)</f>
        <v>49342</v>
      </c>
      <c r="D46" s="126">
        <f t="shared" si="7"/>
        <v>27225</v>
      </c>
      <c r="E46" s="126">
        <f t="shared" si="7"/>
        <v>42380</v>
      </c>
      <c r="F46" s="126">
        <f t="shared" si="7"/>
        <v>37576</v>
      </c>
      <c r="G46" s="126">
        <f t="shared" si="7"/>
        <v>133</v>
      </c>
      <c r="H46" s="126">
        <f t="shared" si="7"/>
        <v>472</v>
      </c>
      <c r="I46" s="126">
        <f t="shared" si="7"/>
        <v>1120</v>
      </c>
      <c r="J46" s="126">
        <f t="shared" si="7"/>
        <v>4123</v>
      </c>
      <c r="K46" s="126">
        <f t="shared" si="7"/>
        <v>792</v>
      </c>
      <c r="L46" s="126">
        <f t="shared" si="7"/>
        <v>1267</v>
      </c>
      <c r="M46" s="126">
        <f t="shared" si="7"/>
        <v>40335</v>
      </c>
      <c r="N46" s="126">
        <f t="shared" si="7"/>
        <v>31714</v>
      </c>
      <c r="O46" s="126">
        <f t="shared" si="7"/>
        <v>54</v>
      </c>
      <c r="P46" s="126">
        <f t="shared" si="7"/>
        <v>81</v>
      </c>
      <c r="Q46" s="158"/>
      <c r="R46" s="158"/>
    </row>
    <row r="47" spans="1:16" s="178" customFormat="1" ht="14.25">
      <c r="A47" s="151"/>
      <c r="B47" s="152" t="s">
        <v>117</v>
      </c>
      <c r="C47" s="126">
        <f aca="true" t="shared" si="8" ref="C47:P47">C27+C34+C46</f>
        <v>2137948</v>
      </c>
      <c r="D47" s="126">
        <f t="shared" si="8"/>
        <v>739525</v>
      </c>
      <c r="E47" s="126">
        <f t="shared" si="8"/>
        <v>515933</v>
      </c>
      <c r="F47" s="126">
        <f t="shared" si="8"/>
        <v>540059</v>
      </c>
      <c r="G47" s="126">
        <f t="shared" si="8"/>
        <v>198905</v>
      </c>
      <c r="H47" s="126">
        <f t="shared" si="8"/>
        <v>179165</v>
      </c>
      <c r="I47" s="126">
        <f t="shared" si="8"/>
        <v>52518</v>
      </c>
      <c r="J47" s="126">
        <f t="shared" si="8"/>
        <v>48876</v>
      </c>
      <c r="K47" s="126">
        <f t="shared" si="8"/>
        <v>93634</v>
      </c>
      <c r="L47" s="126">
        <f t="shared" si="8"/>
        <v>141283</v>
      </c>
      <c r="M47" s="126">
        <f t="shared" si="8"/>
        <v>170876</v>
      </c>
      <c r="N47" s="126">
        <f t="shared" si="8"/>
        <v>170735</v>
      </c>
      <c r="O47" s="126">
        <f t="shared" si="8"/>
        <v>52607</v>
      </c>
      <c r="P47" s="126">
        <f t="shared" si="8"/>
        <v>32206</v>
      </c>
    </row>
    <row r="48" spans="1:16" ht="12.75">
      <c r="A48" s="44"/>
      <c r="B48" s="47"/>
      <c r="C48" s="47"/>
      <c r="D48" s="47"/>
      <c r="E48" s="47"/>
      <c r="F48" s="47"/>
      <c r="G48" s="48"/>
      <c r="H48" s="48"/>
      <c r="I48" s="48"/>
      <c r="J48" s="48"/>
      <c r="K48" s="47"/>
      <c r="L48" s="47"/>
      <c r="M48" s="47"/>
      <c r="N48" s="47"/>
      <c r="O48" s="47"/>
      <c r="P48" s="47"/>
    </row>
    <row r="49" spans="1:16" ht="12.75">
      <c r="A49" s="44"/>
      <c r="B49" s="47"/>
      <c r="C49" s="47"/>
      <c r="D49" s="47"/>
      <c r="E49" s="47"/>
      <c r="F49" s="47"/>
      <c r="G49" s="48"/>
      <c r="H49" s="48"/>
      <c r="I49" s="48"/>
      <c r="J49" s="48"/>
      <c r="K49" s="47"/>
      <c r="L49" s="47"/>
      <c r="M49" s="47"/>
      <c r="N49" s="47"/>
      <c r="O49" s="47"/>
      <c r="P49" s="47"/>
    </row>
    <row r="50" spans="1:16" ht="12.75">
      <c r="A50" s="44"/>
      <c r="B50" s="47"/>
      <c r="C50" s="47"/>
      <c r="D50" s="47"/>
      <c r="E50" s="47"/>
      <c r="F50" s="47"/>
      <c r="G50" s="48"/>
      <c r="H50" s="48"/>
      <c r="I50" s="48"/>
      <c r="J50" s="48"/>
      <c r="K50" s="47"/>
      <c r="L50" s="47"/>
      <c r="M50" s="47"/>
      <c r="N50" s="47"/>
      <c r="O50" s="47"/>
      <c r="P50" s="47"/>
    </row>
    <row r="51" spans="1:16" ht="12.75">
      <c r="A51" s="143" t="s">
        <v>4</v>
      </c>
      <c r="B51" s="143" t="s">
        <v>5</v>
      </c>
      <c r="C51" s="494"/>
      <c r="D51" s="494"/>
      <c r="E51" s="494"/>
      <c r="F51" s="494"/>
      <c r="G51" s="494" t="s">
        <v>199</v>
      </c>
      <c r="H51" s="494"/>
      <c r="I51" s="494"/>
      <c r="J51" s="494"/>
      <c r="K51" s="494"/>
      <c r="L51" s="494"/>
      <c r="M51" s="494"/>
      <c r="N51" s="494"/>
      <c r="O51" s="47"/>
      <c r="P51" s="47"/>
    </row>
    <row r="52" spans="1:16" ht="12.75">
      <c r="A52" s="143"/>
      <c r="B52" s="143"/>
      <c r="C52" s="494" t="s">
        <v>40</v>
      </c>
      <c r="D52" s="494"/>
      <c r="E52" s="494" t="s">
        <v>41</v>
      </c>
      <c r="F52" s="494"/>
      <c r="G52" s="494" t="s">
        <v>114</v>
      </c>
      <c r="H52" s="494"/>
      <c r="I52" s="494" t="s">
        <v>335</v>
      </c>
      <c r="J52" s="494"/>
      <c r="K52" s="494" t="s">
        <v>57</v>
      </c>
      <c r="L52" s="494"/>
      <c r="M52" s="494" t="s">
        <v>115</v>
      </c>
      <c r="N52" s="494"/>
      <c r="O52" s="494" t="s">
        <v>189</v>
      </c>
      <c r="P52" s="494"/>
    </row>
    <row r="53" spans="1:16" ht="12.75">
      <c r="A53" s="427"/>
      <c r="B53" s="427"/>
      <c r="C53" s="102" t="s">
        <v>52</v>
      </c>
      <c r="D53" s="102" t="s">
        <v>58</v>
      </c>
      <c r="E53" s="102" t="s">
        <v>52</v>
      </c>
      <c r="F53" s="102" t="s">
        <v>58</v>
      </c>
      <c r="G53" s="102" t="s">
        <v>52</v>
      </c>
      <c r="H53" s="102" t="s">
        <v>58</v>
      </c>
      <c r="I53" s="102" t="s">
        <v>52</v>
      </c>
      <c r="J53" s="102" t="s">
        <v>58</v>
      </c>
      <c r="K53" s="102" t="s">
        <v>52</v>
      </c>
      <c r="L53" s="102" t="s">
        <v>58</v>
      </c>
      <c r="M53" s="102" t="s">
        <v>52</v>
      </c>
      <c r="N53" s="102" t="s">
        <v>58</v>
      </c>
      <c r="O53" s="47"/>
      <c r="P53" s="47"/>
    </row>
    <row r="54" spans="1:18" ht="12.75">
      <c r="A54" s="44">
        <v>38</v>
      </c>
      <c r="B54" s="47" t="s">
        <v>73</v>
      </c>
      <c r="C54" s="47">
        <v>71250</v>
      </c>
      <c r="D54" s="47">
        <v>11500</v>
      </c>
      <c r="E54" s="47">
        <v>7101</v>
      </c>
      <c r="F54" s="47">
        <v>4027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f aca="true" t="shared" si="9" ref="M54:M61">E54-G54-I54-K54</f>
        <v>7101</v>
      </c>
      <c r="N54" s="47">
        <f aca="true" t="shared" si="10" ref="N54:N61">F54-H54-J54-L54</f>
        <v>4027</v>
      </c>
      <c r="O54" s="47">
        <v>0</v>
      </c>
      <c r="P54" s="47">
        <v>0</v>
      </c>
      <c r="Q54" s="16"/>
      <c r="R54" s="16"/>
    </row>
    <row r="55" spans="1:18" ht="12.75">
      <c r="A55" s="44">
        <v>39</v>
      </c>
      <c r="B55" s="47" t="s">
        <v>250</v>
      </c>
      <c r="C55" s="47">
        <v>125258</v>
      </c>
      <c r="D55" s="47">
        <v>30601</v>
      </c>
      <c r="E55" s="47">
        <v>37053</v>
      </c>
      <c r="F55" s="47">
        <v>25308</v>
      </c>
      <c r="G55" s="47">
        <v>21010</v>
      </c>
      <c r="H55" s="47">
        <v>18301</v>
      </c>
      <c r="I55" s="47">
        <v>7228</v>
      </c>
      <c r="J55" s="47">
        <v>3223</v>
      </c>
      <c r="K55" s="47">
        <v>2201</v>
      </c>
      <c r="L55" s="47">
        <v>1290</v>
      </c>
      <c r="M55" s="47">
        <f t="shared" si="9"/>
        <v>6614</v>
      </c>
      <c r="N55" s="47">
        <f t="shared" si="10"/>
        <v>2494</v>
      </c>
      <c r="O55" s="47">
        <v>439</v>
      </c>
      <c r="P55" s="47">
        <v>244</v>
      </c>
      <c r="Q55" s="16"/>
      <c r="R55" s="16"/>
    </row>
    <row r="56" spans="1:18" ht="12.75">
      <c r="A56" s="44">
        <v>40</v>
      </c>
      <c r="B56" s="47" t="s">
        <v>28</v>
      </c>
      <c r="C56" s="47">
        <v>12371</v>
      </c>
      <c r="D56" s="47">
        <v>8867</v>
      </c>
      <c r="E56" s="47">
        <v>1360</v>
      </c>
      <c r="F56" s="47">
        <v>933</v>
      </c>
      <c r="G56" s="47">
        <v>963</v>
      </c>
      <c r="H56" s="47">
        <v>297</v>
      </c>
      <c r="I56" s="47">
        <v>242</v>
      </c>
      <c r="J56" s="47">
        <v>297</v>
      </c>
      <c r="K56" s="47">
        <v>77</v>
      </c>
      <c r="L56" s="47">
        <v>189</v>
      </c>
      <c r="M56" s="47">
        <f t="shared" si="9"/>
        <v>78</v>
      </c>
      <c r="N56" s="47">
        <f t="shared" si="10"/>
        <v>150</v>
      </c>
      <c r="O56" s="47">
        <v>54</v>
      </c>
      <c r="P56" s="47">
        <v>163</v>
      </c>
      <c r="Q56" s="16"/>
      <c r="R56" s="16"/>
    </row>
    <row r="57" spans="1:18" ht="12.75">
      <c r="A57" s="44">
        <v>41</v>
      </c>
      <c r="B57" s="47" t="s">
        <v>217</v>
      </c>
      <c r="C57" s="47">
        <v>99483</v>
      </c>
      <c r="D57" s="47">
        <v>19815</v>
      </c>
      <c r="E57" s="47">
        <v>23455</v>
      </c>
      <c r="F57" s="47">
        <v>13404</v>
      </c>
      <c r="G57" s="47">
        <v>14283</v>
      </c>
      <c r="H57" s="47">
        <v>7802</v>
      </c>
      <c r="I57" s="47">
        <v>518</v>
      </c>
      <c r="J57" s="47">
        <v>273</v>
      </c>
      <c r="K57" s="47">
        <v>2816</v>
      </c>
      <c r="L57" s="47">
        <v>1746</v>
      </c>
      <c r="M57" s="47">
        <f t="shared" si="9"/>
        <v>5838</v>
      </c>
      <c r="N57" s="47">
        <f t="shared" si="10"/>
        <v>3583</v>
      </c>
      <c r="O57" s="47">
        <v>384</v>
      </c>
      <c r="P57" s="47">
        <v>125</v>
      </c>
      <c r="Q57" s="16"/>
      <c r="R57" s="16"/>
    </row>
    <row r="58" spans="1:18" ht="12.75">
      <c r="A58" s="44">
        <v>42</v>
      </c>
      <c r="B58" s="47" t="s">
        <v>27</v>
      </c>
      <c r="C58" s="47">
        <v>228583</v>
      </c>
      <c r="D58" s="47">
        <v>37226</v>
      </c>
      <c r="E58" s="47">
        <v>12373</v>
      </c>
      <c r="F58" s="47">
        <v>4949</v>
      </c>
      <c r="G58" s="47">
        <v>4115</v>
      </c>
      <c r="H58" s="47">
        <v>1653</v>
      </c>
      <c r="I58" s="47">
        <v>1301</v>
      </c>
      <c r="J58" s="47">
        <v>323</v>
      </c>
      <c r="K58" s="47">
        <v>4085</v>
      </c>
      <c r="L58" s="47">
        <v>1587</v>
      </c>
      <c r="M58" s="47">
        <f t="shared" si="9"/>
        <v>2872</v>
      </c>
      <c r="N58" s="47">
        <f t="shared" si="10"/>
        <v>1386</v>
      </c>
      <c r="O58" s="47">
        <v>1258</v>
      </c>
      <c r="P58" s="47">
        <v>989</v>
      </c>
      <c r="Q58" s="16"/>
      <c r="R58" s="16"/>
    </row>
    <row r="59" spans="1:18" ht="12.75">
      <c r="A59" s="44">
        <v>43</v>
      </c>
      <c r="B59" s="47" t="s">
        <v>344</v>
      </c>
      <c r="C59" s="47">
        <v>304103</v>
      </c>
      <c r="D59" s="47">
        <v>46681</v>
      </c>
      <c r="E59" s="47">
        <v>29794</v>
      </c>
      <c r="F59" s="47">
        <v>17210</v>
      </c>
      <c r="G59" s="47">
        <v>15298</v>
      </c>
      <c r="H59" s="47">
        <v>10801</v>
      </c>
      <c r="I59" s="47">
        <v>670</v>
      </c>
      <c r="J59" s="47">
        <v>293</v>
      </c>
      <c r="K59" s="47">
        <v>7173</v>
      </c>
      <c r="L59" s="47">
        <v>2565</v>
      </c>
      <c r="M59" s="47">
        <f t="shared" si="9"/>
        <v>6653</v>
      </c>
      <c r="N59" s="47">
        <f t="shared" si="10"/>
        <v>3551</v>
      </c>
      <c r="O59" s="47">
        <v>5111</v>
      </c>
      <c r="P59" s="47">
        <v>2055</v>
      </c>
      <c r="Q59" s="16"/>
      <c r="R59" s="16"/>
    </row>
    <row r="60" spans="1:18" ht="12.75">
      <c r="A60" s="44">
        <v>44</v>
      </c>
      <c r="B60" s="47" t="s">
        <v>25</v>
      </c>
      <c r="C60" s="47">
        <v>107115</v>
      </c>
      <c r="D60" s="47">
        <v>7717</v>
      </c>
      <c r="E60" s="47">
        <v>4019</v>
      </c>
      <c r="F60" s="47">
        <v>1697</v>
      </c>
      <c r="G60" s="47">
        <v>2669</v>
      </c>
      <c r="H60" s="47">
        <v>717</v>
      </c>
      <c r="I60" s="47">
        <v>205</v>
      </c>
      <c r="J60" s="47">
        <v>55</v>
      </c>
      <c r="K60" s="47">
        <v>461</v>
      </c>
      <c r="L60" s="47">
        <v>124</v>
      </c>
      <c r="M60" s="47">
        <f t="shared" si="9"/>
        <v>684</v>
      </c>
      <c r="N60" s="47">
        <f t="shared" si="10"/>
        <v>801</v>
      </c>
      <c r="O60" s="47">
        <v>215</v>
      </c>
      <c r="P60" s="47">
        <v>69</v>
      </c>
      <c r="Q60" s="16"/>
      <c r="R60" s="16"/>
    </row>
    <row r="61" spans="1:18" ht="12.75">
      <c r="A61" s="44">
        <v>45</v>
      </c>
      <c r="B61" s="47" t="s">
        <v>26</v>
      </c>
      <c r="C61" s="47">
        <v>10263</v>
      </c>
      <c r="D61" s="47">
        <v>4392</v>
      </c>
      <c r="E61" s="47">
        <v>2478</v>
      </c>
      <c r="F61" s="47">
        <v>2861</v>
      </c>
      <c r="G61" s="47">
        <v>1196</v>
      </c>
      <c r="H61" s="47">
        <v>1376</v>
      </c>
      <c r="I61" s="47">
        <v>43</v>
      </c>
      <c r="J61" s="47">
        <v>20</v>
      </c>
      <c r="K61" s="47">
        <v>534</v>
      </c>
      <c r="L61" s="47">
        <v>780</v>
      </c>
      <c r="M61" s="47">
        <f t="shared" si="9"/>
        <v>705</v>
      </c>
      <c r="N61" s="47">
        <f t="shared" si="10"/>
        <v>685</v>
      </c>
      <c r="O61" s="47">
        <v>0</v>
      </c>
      <c r="P61" s="47">
        <v>0</v>
      </c>
      <c r="Q61" s="16"/>
      <c r="R61" s="16"/>
    </row>
    <row r="62" spans="1:16" s="178" customFormat="1" ht="14.25">
      <c r="A62" s="44"/>
      <c r="B62" s="152" t="s">
        <v>117</v>
      </c>
      <c r="C62" s="126">
        <f aca="true" t="shared" si="11" ref="C62:P62">SUM(C54:C61)</f>
        <v>958426</v>
      </c>
      <c r="D62" s="126">
        <f t="shared" si="11"/>
        <v>166799</v>
      </c>
      <c r="E62" s="126">
        <f t="shared" si="11"/>
        <v>117633</v>
      </c>
      <c r="F62" s="126">
        <f t="shared" si="11"/>
        <v>70389</v>
      </c>
      <c r="G62" s="126">
        <f t="shared" si="11"/>
        <v>59534</v>
      </c>
      <c r="H62" s="126">
        <f t="shared" si="11"/>
        <v>40947</v>
      </c>
      <c r="I62" s="126">
        <f t="shared" si="11"/>
        <v>10207</v>
      </c>
      <c r="J62" s="126">
        <f t="shared" si="11"/>
        <v>4484</v>
      </c>
      <c r="K62" s="126">
        <f t="shared" si="11"/>
        <v>17347</v>
      </c>
      <c r="L62" s="126">
        <f t="shared" si="11"/>
        <v>8281</v>
      </c>
      <c r="M62" s="126">
        <f t="shared" si="11"/>
        <v>30545</v>
      </c>
      <c r="N62" s="126">
        <f t="shared" si="11"/>
        <v>16677</v>
      </c>
      <c r="O62" s="126">
        <f t="shared" si="11"/>
        <v>7461</v>
      </c>
      <c r="P62" s="126">
        <f t="shared" si="11"/>
        <v>3645</v>
      </c>
    </row>
    <row r="63" spans="1:16" ht="12.75">
      <c r="A63" s="44"/>
      <c r="B63" s="144" t="s">
        <v>31</v>
      </c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</row>
    <row r="64" spans="1:16" ht="12.75">
      <c r="A64" s="44">
        <v>46</v>
      </c>
      <c r="B64" s="47" t="s">
        <v>29</v>
      </c>
      <c r="C64" s="47">
        <v>0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f>E64-G64-I64-K64</f>
        <v>0</v>
      </c>
      <c r="N64" s="47">
        <f>F64-H64-J64-L64</f>
        <v>0</v>
      </c>
      <c r="O64" s="47">
        <v>0</v>
      </c>
      <c r="P64" s="47">
        <v>0</v>
      </c>
    </row>
    <row r="65" spans="1:16" ht="12.75">
      <c r="A65" s="44">
        <v>47</v>
      </c>
      <c r="B65" s="47" t="s">
        <v>124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f>E65-G65-I65-K65</f>
        <v>0</v>
      </c>
      <c r="N65" s="47">
        <f>F65-H65-J65-L65</f>
        <v>0</v>
      </c>
      <c r="O65" s="47">
        <v>0</v>
      </c>
      <c r="P65" s="47">
        <v>0</v>
      </c>
    </row>
    <row r="66" spans="1:16" s="178" customFormat="1" ht="14.25">
      <c r="A66" s="151"/>
      <c r="B66" s="152" t="s">
        <v>117</v>
      </c>
      <c r="C66" s="126">
        <f aca="true" t="shared" si="12" ref="C66:P66">SUM(C64:C65)</f>
        <v>0</v>
      </c>
      <c r="D66" s="126">
        <f t="shared" si="12"/>
        <v>0</v>
      </c>
      <c r="E66" s="126">
        <f t="shared" si="12"/>
        <v>0</v>
      </c>
      <c r="F66" s="126">
        <f t="shared" si="12"/>
        <v>0</v>
      </c>
      <c r="G66" s="126">
        <f t="shared" si="12"/>
        <v>0</v>
      </c>
      <c r="H66" s="126">
        <f t="shared" si="12"/>
        <v>0</v>
      </c>
      <c r="I66" s="126">
        <f t="shared" si="12"/>
        <v>0</v>
      </c>
      <c r="J66" s="126">
        <f t="shared" si="12"/>
        <v>0</v>
      </c>
      <c r="K66" s="126">
        <f t="shared" si="12"/>
        <v>0</v>
      </c>
      <c r="L66" s="126">
        <f t="shared" si="12"/>
        <v>0</v>
      </c>
      <c r="M66" s="126">
        <f t="shared" si="12"/>
        <v>0</v>
      </c>
      <c r="N66" s="126">
        <f t="shared" si="12"/>
        <v>0</v>
      </c>
      <c r="O66" s="126">
        <f t="shared" si="12"/>
        <v>0</v>
      </c>
      <c r="P66" s="126">
        <f t="shared" si="12"/>
        <v>0</v>
      </c>
    </row>
    <row r="67" spans="1:16" s="178" customFormat="1" ht="14.25">
      <c r="A67" s="151"/>
      <c r="B67" s="152" t="s">
        <v>30</v>
      </c>
      <c r="C67" s="126">
        <f aca="true" t="shared" si="13" ref="C67:P67">+C47+C62+C66</f>
        <v>3096374</v>
      </c>
      <c r="D67" s="126">
        <f t="shared" si="13"/>
        <v>906324</v>
      </c>
      <c r="E67" s="126">
        <f t="shared" si="13"/>
        <v>633566</v>
      </c>
      <c r="F67" s="126">
        <f t="shared" si="13"/>
        <v>610448</v>
      </c>
      <c r="G67" s="126">
        <f t="shared" si="13"/>
        <v>258439</v>
      </c>
      <c r="H67" s="126">
        <f t="shared" si="13"/>
        <v>220112</v>
      </c>
      <c r="I67" s="126">
        <f t="shared" si="13"/>
        <v>62725</v>
      </c>
      <c r="J67" s="126">
        <f t="shared" si="13"/>
        <v>53360</v>
      </c>
      <c r="K67" s="126">
        <f t="shared" si="13"/>
        <v>110981</v>
      </c>
      <c r="L67" s="126">
        <f t="shared" si="13"/>
        <v>149564</v>
      </c>
      <c r="M67" s="126">
        <f t="shared" si="13"/>
        <v>201421</v>
      </c>
      <c r="N67" s="126">
        <f t="shared" si="13"/>
        <v>187412</v>
      </c>
      <c r="O67" s="126">
        <f t="shared" si="13"/>
        <v>60068</v>
      </c>
      <c r="P67" s="126">
        <f t="shared" si="13"/>
        <v>35851</v>
      </c>
    </row>
    <row r="69" ht="12.75">
      <c r="B69" s="82" t="s">
        <v>398</v>
      </c>
    </row>
  </sheetData>
  <sheetProtection/>
  <mergeCells count="18">
    <mergeCell ref="O5:P5"/>
    <mergeCell ref="G52:H52"/>
    <mergeCell ref="I52:J52"/>
    <mergeCell ref="K52:L52"/>
    <mergeCell ref="M52:N52"/>
    <mergeCell ref="O52:P52"/>
    <mergeCell ref="G5:H5"/>
    <mergeCell ref="I5:J5"/>
    <mergeCell ref="K5:L5"/>
    <mergeCell ref="C52:D52"/>
    <mergeCell ref="C5:D5"/>
    <mergeCell ref="E52:F52"/>
    <mergeCell ref="E5:F5"/>
    <mergeCell ref="G4:N4"/>
    <mergeCell ref="M5:N5"/>
    <mergeCell ref="C4:F4"/>
    <mergeCell ref="C51:F51"/>
    <mergeCell ref="G51:N51"/>
  </mergeCells>
  <printOptions gridLines="1" horizontalCentered="1"/>
  <pageMargins left="0.34" right="0.34" top="0.53" bottom="0.47" header="0.39" footer="0.41"/>
  <pageSetup blackAndWhite="1" horizontalDpi="300" verticalDpi="300" orientation="landscape" paperSize="9" scale="85" r:id="rId2"/>
  <rowBreaks count="1" manualBreakCount="1">
    <brk id="47" max="255" man="1"/>
  </rowBreaks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S72"/>
  <sheetViews>
    <sheetView zoomScalePageLayoutView="0" workbookViewId="0" topLeftCell="F61">
      <selection activeCell="N59" sqref="A1:IV16384"/>
    </sheetView>
  </sheetViews>
  <sheetFormatPr defaultColWidth="9.140625" defaultRowHeight="12.75"/>
  <cols>
    <col min="1" max="1" width="3.7109375" style="82" customWidth="1"/>
    <col min="2" max="2" width="24.421875" style="82" customWidth="1"/>
    <col min="3" max="3" width="9.28125" style="16" bestFit="1" customWidth="1"/>
    <col min="4" max="4" width="9.28125" style="16" customWidth="1"/>
    <col min="5" max="5" width="9.421875" style="16" customWidth="1"/>
    <col min="6" max="6" width="11.00390625" style="16" customWidth="1"/>
    <col min="7" max="7" width="9.421875" style="16" customWidth="1"/>
    <col min="8" max="8" width="9.7109375" style="16" customWidth="1"/>
    <col min="9" max="10" width="9.28125" style="16" bestFit="1" customWidth="1"/>
    <col min="11" max="11" width="8.7109375" style="16" customWidth="1"/>
    <col min="12" max="12" width="10.7109375" style="16" customWidth="1"/>
    <col min="13" max="13" width="9.28125" style="16" bestFit="1" customWidth="1"/>
    <col min="14" max="14" width="12.7109375" style="16" bestFit="1" customWidth="1"/>
    <col min="15" max="15" width="9.28125" style="16" bestFit="1" customWidth="1"/>
    <col min="16" max="16" width="12.7109375" style="16" bestFit="1" customWidth="1"/>
    <col min="17" max="18" width="9.140625" style="16" customWidth="1"/>
    <col min="19" max="16384" width="9.140625" style="82" customWidth="1"/>
  </cols>
  <sheetData>
    <row r="1" ht="15" customHeight="1"/>
    <row r="2" spans="1:2" ht="15" customHeight="1">
      <c r="A2" s="84"/>
      <c r="B2" s="84"/>
    </row>
    <row r="3" spans="11:12" ht="15.75" customHeight="1">
      <c r="K3" s="17"/>
      <c r="L3" s="17"/>
    </row>
    <row r="4" spans="1:18" ht="12.75">
      <c r="A4" s="214"/>
      <c r="B4" s="214"/>
      <c r="C4" s="542" t="s">
        <v>408</v>
      </c>
      <c r="D4" s="542"/>
      <c r="E4" s="542"/>
      <c r="F4" s="542"/>
      <c r="G4" s="542"/>
      <c r="H4" s="542"/>
      <c r="I4" s="542"/>
      <c r="J4" s="542"/>
      <c r="K4" s="542"/>
      <c r="L4" s="542"/>
      <c r="M4" s="478" t="s">
        <v>3</v>
      </c>
      <c r="N4" s="479"/>
      <c r="O4" s="166"/>
      <c r="P4" s="167"/>
      <c r="Q4" s="166"/>
      <c r="R4" s="167"/>
    </row>
    <row r="5" spans="1:18" ht="12.75">
      <c r="A5" s="216"/>
      <c r="B5" s="216"/>
      <c r="C5" s="475" t="s">
        <v>229</v>
      </c>
      <c r="D5" s="477"/>
      <c r="E5" s="475" t="s">
        <v>228</v>
      </c>
      <c r="F5" s="477"/>
      <c r="G5" s="475" t="s">
        <v>81</v>
      </c>
      <c r="H5" s="477"/>
      <c r="I5" s="475" t="s">
        <v>233</v>
      </c>
      <c r="J5" s="477"/>
      <c r="K5" s="475" t="s">
        <v>232</v>
      </c>
      <c r="L5" s="476"/>
      <c r="M5" s="481" t="s">
        <v>80</v>
      </c>
      <c r="N5" s="482"/>
      <c r="O5" s="481" t="s">
        <v>131</v>
      </c>
      <c r="P5" s="482"/>
      <c r="Q5" s="481" t="s">
        <v>135</v>
      </c>
      <c r="R5" s="482"/>
    </row>
    <row r="6" spans="1:18" ht="12.75">
      <c r="A6" s="216" t="s">
        <v>4</v>
      </c>
      <c r="B6" s="216" t="s">
        <v>5</v>
      </c>
      <c r="C6" s="106" t="s">
        <v>52</v>
      </c>
      <c r="D6" s="106" t="s">
        <v>84</v>
      </c>
      <c r="E6" s="106" t="s">
        <v>52</v>
      </c>
      <c r="F6" s="106" t="s">
        <v>84</v>
      </c>
      <c r="G6" s="106" t="s">
        <v>52</v>
      </c>
      <c r="H6" s="106" t="s">
        <v>84</v>
      </c>
      <c r="I6" s="106" t="s">
        <v>52</v>
      </c>
      <c r="J6" s="162" t="s">
        <v>84</v>
      </c>
      <c r="K6" s="106" t="s">
        <v>52</v>
      </c>
      <c r="L6" s="106" t="s">
        <v>84</v>
      </c>
      <c r="M6" s="474" t="s">
        <v>231</v>
      </c>
      <c r="N6" s="473"/>
      <c r="O6" s="474" t="s">
        <v>230</v>
      </c>
      <c r="P6" s="473"/>
      <c r="Q6" s="474" t="s">
        <v>136</v>
      </c>
      <c r="R6" s="473"/>
    </row>
    <row r="7" spans="1:18" ht="12.75">
      <c r="A7" s="142"/>
      <c r="B7" s="142"/>
      <c r="C7" s="49"/>
      <c r="D7" s="49"/>
      <c r="E7" s="49"/>
      <c r="F7" s="49"/>
      <c r="G7" s="49"/>
      <c r="H7" s="49"/>
      <c r="I7" s="49"/>
      <c r="J7" s="180"/>
      <c r="K7" s="107"/>
      <c r="L7" s="107"/>
      <c r="M7" s="102" t="s">
        <v>52</v>
      </c>
      <c r="N7" s="102" t="s">
        <v>84</v>
      </c>
      <c r="O7" s="102" t="s">
        <v>52</v>
      </c>
      <c r="P7" s="102" t="s">
        <v>84</v>
      </c>
      <c r="Q7" s="102" t="s">
        <v>52</v>
      </c>
      <c r="R7" s="102" t="s">
        <v>58</v>
      </c>
    </row>
    <row r="8" spans="1:18" ht="12.75">
      <c r="A8" s="44">
        <v>1</v>
      </c>
      <c r="B8" s="47" t="s">
        <v>7</v>
      </c>
      <c r="C8" s="47">
        <v>2</v>
      </c>
      <c r="D8" s="47">
        <v>26</v>
      </c>
      <c r="E8" s="47">
        <v>2</v>
      </c>
      <c r="F8" s="47">
        <v>26</v>
      </c>
      <c r="G8" s="47">
        <v>2</v>
      </c>
      <c r="H8" s="47">
        <v>11</v>
      </c>
      <c r="I8" s="47">
        <v>0</v>
      </c>
      <c r="J8" s="47">
        <v>0</v>
      </c>
      <c r="K8" s="47">
        <f>C8-E8-I8</f>
        <v>0</v>
      </c>
      <c r="L8" s="47">
        <f>D8-F8-J8</f>
        <v>0</v>
      </c>
      <c r="M8" s="47">
        <v>80</v>
      </c>
      <c r="N8" s="47">
        <v>341</v>
      </c>
      <c r="O8" s="47">
        <v>3</v>
      </c>
      <c r="P8" s="47">
        <v>4</v>
      </c>
      <c r="Q8" s="47">
        <v>1</v>
      </c>
      <c r="R8" s="47">
        <v>1</v>
      </c>
    </row>
    <row r="9" spans="1:18" ht="12.75">
      <c r="A9" s="44">
        <v>2</v>
      </c>
      <c r="B9" s="47" t="s">
        <v>8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f aca="true" t="shared" si="0" ref="K9:K27">C9-E9-I9</f>
        <v>0</v>
      </c>
      <c r="L9" s="47">
        <f aca="true" t="shared" si="1" ref="L9:L27">D9-F9-J9</f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</row>
    <row r="10" spans="1:18" ht="12.75">
      <c r="A10" s="44">
        <v>3</v>
      </c>
      <c r="B10" s="47" t="s">
        <v>9</v>
      </c>
      <c r="C10" s="47">
        <v>4</v>
      </c>
      <c r="D10" s="47">
        <v>18</v>
      </c>
      <c r="E10" s="47">
        <v>3</v>
      </c>
      <c r="F10" s="47">
        <v>9</v>
      </c>
      <c r="G10" s="47">
        <v>3</v>
      </c>
      <c r="H10" s="47">
        <v>7</v>
      </c>
      <c r="I10" s="47">
        <v>1</v>
      </c>
      <c r="J10" s="47">
        <v>9</v>
      </c>
      <c r="K10" s="47">
        <f t="shared" si="0"/>
        <v>0</v>
      </c>
      <c r="L10" s="47">
        <f t="shared" si="1"/>
        <v>0</v>
      </c>
      <c r="M10" s="47">
        <v>70</v>
      </c>
      <c r="N10" s="47">
        <v>267</v>
      </c>
      <c r="O10" s="47">
        <v>32</v>
      </c>
      <c r="P10" s="47">
        <v>78</v>
      </c>
      <c r="Q10" s="47">
        <v>8</v>
      </c>
      <c r="R10" s="47">
        <v>19</v>
      </c>
    </row>
    <row r="11" spans="1:18" ht="12.75">
      <c r="A11" s="44">
        <v>4</v>
      </c>
      <c r="B11" s="47" t="s">
        <v>10</v>
      </c>
      <c r="C11" s="47">
        <v>15</v>
      </c>
      <c r="D11" s="47">
        <v>71</v>
      </c>
      <c r="E11" s="47">
        <v>15</v>
      </c>
      <c r="F11" s="47">
        <v>71</v>
      </c>
      <c r="G11" s="47">
        <v>11</v>
      </c>
      <c r="H11" s="47">
        <v>59</v>
      </c>
      <c r="I11" s="47">
        <v>0</v>
      </c>
      <c r="J11" s="47">
        <v>0</v>
      </c>
      <c r="K11" s="47">
        <f t="shared" si="0"/>
        <v>0</v>
      </c>
      <c r="L11" s="47">
        <f t="shared" si="1"/>
        <v>0</v>
      </c>
      <c r="M11" s="47">
        <v>579</v>
      </c>
      <c r="N11" s="47">
        <v>856</v>
      </c>
      <c r="O11" s="47">
        <v>83</v>
      </c>
      <c r="P11" s="47">
        <v>28</v>
      </c>
      <c r="Q11" s="47">
        <v>52</v>
      </c>
      <c r="R11" s="47">
        <v>93</v>
      </c>
    </row>
    <row r="12" spans="1:18" ht="12.75">
      <c r="A12" s="44">
        <v>5</v>
      </c>
      <c r="B12" s="47" t="s">
        <v>11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f t="shared" si="0"/>
        <v>0</v>
      </c>
      <c r="L12" s="47">
        <f t="shared" si="1"/>
        <v>0</v>
      </c>
      <c r="M12" s="47">
        <v>3</v>
      </c>
      <c r="N12" s="47">
        <v>14</v>
      </c>
      <c r="O12" s="47">
        <v>0</v>
      </c>
      <c r="P12" s="47">
        <v>0</v>
      </c>
      <c r="Q12" s="47">
        <v>0</v>
      </c>
      <c r="R12" s="47">
        <v>0</v>
      </c>
    </row>
    <row r="13" spans="1:18" ht="12.75">
      <c r="A13" s="44">
        <v>6</v>
      </c>
      <c r="B13" s="47" t="s">
        <v>12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f t="shared" si="0"/>
        <v>0</v>
      </c>
      <c r="L13" s="47">
        <f t="shared" si="1"/>
        <v>0</v>
      </c>
      <c r="M13" s="47">
        <v>41</v>
      </c>
      <c r="N13" s="47">
        <v>19</v>
      </c>
      <c r="O13" s="47">
        <v>0</v>
      </c>
      <c r="P13" s="47">
        <v>0</v>
      </c>
      <c r="Q13" s="47">
        <v>0</v>
      </c>
      <c r="R13" s="47">
        <v>0</v>
      </c>
    </row>
    <row r="14" spans="1:18" ht="12.75">
      <c r="A14" s="44">
        <v>7</v>
      </c>
      <c r="B14" s="47" t="s">
        <v>13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f t="shared" si="0"/>
        <v>0</v>
      </c>
      <c r="L14" s="47">
        <f t="shared" si="1"/>
        <v>0</v>
      </c>
      <c r="M14" s="47">
        <v>703</v>
      </c>
      <c r="N14" s="47">
        <v>931</v>
      </c>
      <c r="O14" s="47">
        <v>332</v>
      </c>
      <c r="P14" s="47">
        <v>336</v>
      </c>
      <c r="Q14" s="47">
        <v>94</v>
      </c>
      <c r="R14" s="47">
        <v>152</v>
      </c>
    </row>
    <row r="15" spans="1:18" ht="12.75">
      <c r="A15" s="44">
        <v>8</v>
      </c>
      <c r="B15" s="47" t="s">
        <v>154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f t="shared" si="0"/>
        <v>0</v>
      </c>
      <c r="L15" s="47">
        <f t="shared" si="1"/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</row>
    <row r="16" spans="1:18" ht="12.75">
      <c r="A16" s="44">
        <v>9</v>
      </c>
      <c r="B16" s="47" t="s">
        <v>14</v>
      </c>
      <c r="C16" s="47">
        <v>1</v>
      </c>
      <c r="D16" s="47">
        <v>7</v>
      </c>
      <c r="E16" s="47">
        <v>1</v>
      </c>
      <c r="F16" s="47">
        <v>7</v>
      </c>
      <c r="G16" s="47">
        <v>1</v>
      </c>
      <c r="H16" s="47">
        <v>5</v>
      </c>
      <c r="I16" s="47">
        <v>0</v>
      </c>
      <c r="J16" s="47">
        <v>0</v>
      </c>
      <c r="K16" s="47">
        <f t="shared" si="0"/>
        <v>0</v>
      </c>
      <c r="L16" s="47">
        <f t="shared" si="1"/>
        <v>0</v>
      </c>
      <c r="M16" s="47">
        <v>19</v>
      </c>
      <c r="N16" s="47">
        <v>145</v>
      </c>
      <c r="O16" s="47">
        <v>0</v>
      </c>
      <c r="P16" s="47">
        <v>0</v>
      </c>
      <c r="Q16" s="47">
        <v>5</v>
      </c>
      <c r="R16" s="47">
        <v>66</v>
      </c>
    </row>
    <row r="17" spans="1:18" ht="12.75">
      <c r="A17" s="44">
        <v>10</v>
      </c>
      <c r="B17" s="47" t="s">
        <v>218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f>C17-E17-I17</f>
        <v>0</v>
      </c>
      <c r="L17" s="47">
        <f>D17-F17-J17</f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</row>
    <row r="18" spans="1:18" ht="12.75">
      <c r="A18" s="44">
        <v>11</v>
      </c>
      <c r="B18" s="47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f t="shared" si="0"/>
        <v>0</v>
      </c>
      <c r="L18" s="47">
        <f t="shared" si="1"/>
        <v>0</v>
      </c>
      <c r="M18" s="47">
        <v>3</v>
      </c>
      <c r="N18" s="47">
        <v>6</v>
      </c>
      <c r="O18" s="47">
        <v>0</v>
      </c>
      <c r="P18" s="47">
        <v>0</v>
      </c>
      <c r="Q18" s="47">
        <v>0</v>
      </c>
      <c r="R18" s="47">
        <v>0</v>
      </c>
    </row>
    <row r="19" spans="1:18" ht="12.75">
      <c r="A19" s="44">
        <v>12</v>
      </c>
      <c r="B19" s="47" t="s">
        <v>16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f t="shared" si="0"/>
        <v>0</v>
      </c>
      <c r="L19" s="47">
        <f t="shared" si="1"/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</row>
    <row r="20" spans="1:18" ht="12.75">
      <c r="A20" s="44">
        <v>13</v>
      </c>
      <c r="B20" s="47" t="s">
        <v>17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f t="shared" si="0"/>
        <v>0</v>
      </c>
      <c r="L20" s="47">
        <f t="shared" si="1"/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</row>
    <row r="21" spans="1:18" ht="12.75">
      <c r="A21" s="44">
        <v>14</v>
      </c>
      <c r="B21" s="47" t="s">
        <v>155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f t="shared" si="0"/>
        <v>0</v>
      </c>
      <c r="L21" s="47">
        <f t="shared" si="1"/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</row>
    <row r="22" spans="1:18" ht="12.75">
      <c r="A22" s="44">
        <v>15</v>
      </c>
      <c r="B22" s="47" t="s">
        <v>72</v>
      </c>
      <c r="C22" s="47">
        <v>2</v>
      </c>
      <c r="D22" s="47">
        <v>6</v>
      </c>
      <c r="E22" s="47">
        <v>2</v>
      </c>
      <c r="F22" s="47">
        <v>6</v>
      </c>
      <c r="G22" s="47">
        <v>2</v>
      </c>
      <c r="H22" s="47">
        <v>6</v>
      </c>
      <c r="I22" s="47">
        <v>0</v>
      </c>
      <c r="J22" s="47">
        <v>0</v>
      </c>
      <c r="K22" s="47">
        <f t="shared" si="0"/>
        <v>0</v>
      </c>
      <c r="L22" s="47">
        <f t="shared" si="1"/>
        <v>0</v>
      </c>
      <c r="M22" s="47">
        <v>197</v>
      </c>
      <c r="N22" s="47">
        <v>147</v>
      </c>
      <c r="O22" s="47">
        <v>0</v>
      </c>
      <c r="P22" s="47">
        <v>0</v>
      </c>
      <c r="Q22" s="47">
        <v>13</v>
      </c>
      <c r="R22" s="47">
        <v>11</v>
      </c>
    </row>
    <row r="23" spans="1:19" ht="12.75">
      <c r="A23" s="44">
        <v>16</v>
      </c>
      <c r="B23" s="47" t="s">
        <v>99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f t="shared" si="0"/>
        <v>0</v>
      </c>
      <c r="L23" s="47">
        <f t="shared" si="1"/>
        <v>0</v>
      </c>
      <c r="M23" s="47">
        <v>25</v>
      </c>
      <c r="N23" s="47">
        <v>105</v>
      </c>
      <c r="O23" s="47">
        <v>0</v>
      </c>
      <c r="P23" s="47">
        <v>0</v>
      </c>
      <c r="Q23" s="47">
        <v>3</v>
      </c>
      <c r="R23" s="47">
        <v>36</v>
      </c>
      <c r="S23" s="79"/>
    </row>
    <row r="24" spans="1:18" ht="12.75">
      <c r="A24" s="44">
        <v>17</v>
      </c>
      <c r="B24" s="47" t="s">
        <v>20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f t="shared" si="0"/>
        <v>0</v>
      </c>
      <c r="L24" s="47">
        <f t="shared" si="1"/>
        <v>0</v>
      </c>
      <c r="M24" s="47">
        <v>49</v>
      </c>
      <c r="N24" s="47">
        <v>93</v>
      </c>
      <c r="O24" s="47">
        <v>6</v>
      </c>
      <c r="P24" s="47">
        <v>18</v>
      </c>
      <c r="Q24" s="47">
        <v>9</v>
      </c>
      <c r="R24" s="47">
        <v>24</v>
      </c>
    </row>
    <row r="25" spans="1:18" ht="12.75">
      <c r="A25" s="44">
        <v>18</v>
      </c>
      <c r="B25" s="47" t="s">
        <v>21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f t="shared" si="0"/>
        <v>0</v>
      </c>
      <c r="L25" s="47">
        <f t="shared" si="1"/>
        <v>0</v>
      </c>
      <c r="M25" s="47">
        <v>11</v>
      </c>
      <c r="N25" s="47">
        <v>90</v>
      </c>
      <c r="O25" s="47">
        <v>0</v>
      </c>
      <c r="P25" s="47">
        <v>0</v>
      </c>
      <c r="Q25" s="47">
        <v>0</v>
      </c>
      <c r="R25" s="47">
        <v>0</v>
      </c>
    </row>
    <row r="26" spans="1:18" ht="12.75">
      <c r="A26" s="44">
        <v>19</v>
      </c>
      <c r="B26" s="47" t="s">
        <v>19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f t="shared" si="0"/>
        <v>0</v>
      </c>
      <c r="L26" s="47">
        <f t="shared" si="1"/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</row>
    <row r="27" spans="1:18" ht="12.75">
      <c r="A27" s="44">
        <v>20</v>
      </c>
      <c r="B27" s="47" t="s">
        <v>118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f t="shared" si="0"/>
        <v>0</v>
      </c>
      <c r="L27" s="47">
        <f t="shared" si="1"/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</row>
    <row r="28" spans="1:18" s="178" customFormat="1" ht="14.25">
      <c r="A28" s="151"/>
      <c r="B28" s="126" t="s">
        <v>210</v>
      </c>
      <c r="C28" s="126">
        <f>SUM(C8:C27)</f>
        <v>24</v>
      </c>
      <c r="D28" s="126">
        <f>SUM(D8:D27)</f>
        <v>128</v>
      </c>
      <c r="E28" s="126">
        <f aca="true" t="shared" si="2" ref="E28:P28">SUM(E8:E27)</f>
        <v>23</v>
      </c>
      <c r="F28" s="126">
        <f t="shared" si="2"/>
        <v>119</v>
      </c>
      <c r="G28" s="126">
        <f t="shared" si="2"/>
        <v>19</v>
      </c>
      <c r="H28" s="126">
        <f t="shared" si="2"/>
        <v>88</v>
      </c>
      <c r="I28" s="126">
        <f t="shared" si="2"/>
        <v>1</v>
      </c>
      <c r="J28" s="126">
        <f t="shared" si="2"/>
        <v>9</v>
      </c>
      <c r="K28" s="126">
        <f t="shared" si="2"/>
        <v>0</v>
      </c>
      <c r="L28" s="126">
        <f t="shared" si="2"/>
        <v>0</v>
      </c>
      <c r="M28" s="126">
        <f t="shared" si="2"/>
        <v>1780</v>
      </c>
      <c r="N28" s="126">
        <f t="shared" si="2"/>
        <v>3014</v>
      </c>
      <c r="O28" s="126">
        <f t="shared" si="2"/>
        <v>456</v>
      </c>
      <c r="P28" s="126">
        <f t="shared" si="2"/>
        <v>464</v>
      </c>
      <c r="Q28" s="126">
        <f>SUM(Q8:Q27)</f>
        <v>185</v>
      </c>
      <c r="R28" s="126">
        <f>SUM(R8:R27)</f>
        <v>402</v>
      </c>
    </row>
    <row r="29" spans="1:18" ht="12.75">
      <c r="A29" s="44">
        <v>21</v>
      </c>
      <c r="B29" s="47" t="s">
        <v>23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f aca="true" t="shared" si="3" ref="K29:K34">C29-E29-I29</f>
        <v>0</v>
      </c>
      <c r="L29" s="47">
        <f aca="true" t="shared" si="4" ref="L29:L34">D29-F29-J29</f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</row>
    <row r="30" spans="1:18" ht="12.75">
      <c r="A30" s="44">
        <v>22</v>
      </c>
      <c r="B30" s="47" t="s">
        <v>245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f t="shared" si="3"/>
        <v>0</v>
      </c>
      <c r="L30" s="47">
        <f t="shared" si="4"/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</row>
    <row r="31" spans="1:19" ht="12.75">
      <c r="A31" s="44">
        <v>23</v>
      </c>
      <c r="B31" s="47" t="s">
        <v>160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f t="shared" si="3"/>
        <v>0</v>
      </c>
      <c r="L31" s="47">
        <f t="shared" si="4"/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79"/>
    </row>
    <row r="32" spans="1:18" ht="12.75">
      <c r="A32" s="44">
        <v>24</v>
      </c>
      <c r="B32" s="47" t="s">
        <v>22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f t="shared" si="3"/>
        <v>0</v>
      </c>
      <c r="L32" s="47">
        <f t="shared" si="4"/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</row>
    <row r="33" spans="1:18" ht="12.75">
      <c r="A33" s="44">
        <v>25</v>
      </c>
      <c r="B33" s="47" t="s">
        <v>133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f t="shared" si="3"/>
        <v>0</v>
      </c>
      <c r="L33" s="47">
        <f t="shared" si="4"/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</row>
    <row r="34" spans="1:18" ht="12.75">
      <c r="A34" s="44">
        <v>26</v>
      </c>
      <c r="B34" s="47" t="s">
        <v>18</v>
      </c>
      <c r="C34" s="47">
        <v>83</v>
      </c>
      <c r="D34" s="47">
        <v>110</v>
      </c>
      <c r="E34" s="47">
        <v>75</v>
      </c>
      <c r="F34" s="47">
        <v>82</v>
      </c>
      <c r="G34" s="47">
        <v>71</v>
      </c>
      <c r="H34" s="47">
        <v>65</v>
      </c>
      <c r="I34" s="47">
        <v>7</v>
      </c>
      <c r="J34" s="47">
        <v>15</v>
      </c>
      <c r="K34" s="47">
        <f t="shared" si="3"/>
        <v>1</v>
      </c>
      <c r="L34" s="47">
        <f t="shared" si="4"/>
        <v>13</v>
      </c>
      <c r="M34" s="47">
        <v>2680</v>
      </c>
      <c r="N34" s="47">
        <v>5365</v>
      </c>
      <c r="O34" s="47">
        <v>292</v>
      </c>
      <c r="P34" s="47">
        <v>301</v>
      </c>
      <c r="Q34" s="47">
        <v>237</v>
      </c>
      <c r="R34" s="47">
        <v>497</v>
      </c>
    </row>
    <row r="35" spans="1:18" s="178" customFormat="1" ht="14.25">
      <c r="A35" s="151"/>
      <c r="B35" s="126" t="s">
        <v>212</v>
      </c>
      <c r="C35" s="126">
        <f aca="true" t="shared" si="5" ref="C35:R35">SUM(C29:C34)</f>
        <v>83</v>
      </c>
      <c r="D35" s="126">
        <f t="shared" si="5"/>
        <v>110</v>
      </c>
      <c r="E35" s="126">
        <f t="shared" si="5"/>
        <v>75</v>
      </c>
      <c r="F35" s="126">
        <f t="shared" si="5"/>
        <v>82</v>
      </c>
      <c r="G35" s="126">
        <f t="shared" si="5"/>
        <v>71</v>
      </c>
      <c r="H35" s="126">
        <f t="shared" si="5"/>
        <v>65</v>
      </c>
      <c r="I35" s="126">
        <f t="shared" si="5"/>
        <v>7</v>
      </c>
      <c r="J35" s="126">
        <f t="shared" si="5"/>
        <v>15</v>
      </c>
      <c r="K35" s="126">
        <f t="shared" si="5"/>
        <v>1</v>
      </c>
      <c r="L35" s="126">
        <f t="shared" si="5"/>
        <v>13</v>
      </c>
      <c r="M35" s="126">
        <f t="shared" si="5"/>
        <v>2680</v>
      </c>
      <c r="N35" s="126">
        <f t="shared" si="5"/>
        <v>5365</v>
      </c>
      <c r="O35" s="126">
        <f t="shared" si="5"/>
        <v>292</v>
      </c>
      <c r="P35" s="126">
        <f t="shared" si="5"/>
        <v>301</v>
      </c>
      <c r="Q35" s="126">
        <f t="shared" si="5"/>
        <v>237</v>
      </c>
      <c r="R35" s="126">
        <f t="shared" si="5"/>
        <v>497</v>
      </c>
    </row>
    <row r="36" spans="1:18" ht="12.75">
      <c r="A36" s="44">
        <v>27</v>
      </c>
      <c r="B36" s="47" t="s">
        <v>214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f aca="true" t="shared" si="6" ref="K36:K46">C36-E36-I36</f>
        <v>0</v>
      </c>
      <c r="L36" s="47">
        <f aca="true" t="shared" si="7" ref="L36:L44">D36-F36-J36</f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</row>
    <row r="37" spans="1:18" ht="12.75">
      <c r="A37" s="44">
        <v>28</v>
      </c>
      <c r="B37" s="47" t="s">
        <v>205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f t="shared" si="6"/>
        <v>0</v>
      </c>
      <c r="L37" s="47">
        <f t="shared" si="7"/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</row>
    <row r="38" spans="1:18" ht="12.75">
      <c r="A38" s="44">
        <v>29</v>
      </c>
      <c r="B38" s="47" t="s">
        <v>206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f t="shared" si="6"/>
        <v>0</v>
      </c>
      <c r="L38" s="47">
        <f t="shared" si="7"/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</row>
    <row r="39" spans="1:18" ht="12.75">
      <c r="A39" s="44">
        <v>30</v>
      </c>
      <c r="B39" s="47" t="s">
        <v>207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f t="shared" si="6"/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</row>
    <row r="40" spans="1:19" ht="12.75">
      <c r="A40" s="88">
        <v>31</v>
      </c>
      <c r="B40" s="89" t="s">
        <v>328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f t="shared" si="6"/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79"/>
    </row>
    <row r="41" spans="1:18" ht="12.75">
      <c r="A41" s="44">
        <v>32</v>
      </c>
      <c r="B41" s="47" t="s">
        <v>224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f t="shared" si="6"/>
        <v>0</v>
      </c>
      <c r="L41" s="47">
        <f t="shared" si="7"/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</row>
    <row r="42" spans="1:18" ht="12.75">
      <c r="A42" s="44">
        <v>33</v>
      </c>
      <c r="B42" s="47" t="s">
        <v>236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f t="shared" si="6"/>
        <v>0</v>
      </c>
      <c r="L42" s="47">
        <f t="shared" si="7"/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</row>
    <row r="43" spans="1:18" ht="12.75">
      <c r="A43" s="44">
        <v>34</v>
      </c>
      <c r="B43" s="47" t="s">
        <v>24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f t="shared" si="6"/>
        <v>0</v>
      </c>
      <c r="L43" s="47">
        <f t="shared" si="7"/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</row>
    <row r="44" spans="1:18" ht="12.75">
      <c r="A44" s="44">
        <v>35</v>
      </c>
      <c r="B44" s="47" t="s">
        <v>209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f t="shared" si="6"/>
        <v>0</v>
      </c>
      <c r="L44" s="47">
        <f t="shared" si="7"/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</row>
    <row r="45" spans="1:18" ht="12.75">
      <c r="A45" s="44">
        <v>36</v>
      </c>
      <c r="B45" s="47" t="s">
        <v>329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f>C45-E45-I45</f>
        <v>0</v>
      </c>
      <c r="L45" s="47">
        <f>D45-F45-J45</f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</row>
    <row r="46" spans="1:18" ht="12.75">
      <c r="A46" s="44">
        <v>37</v>
      </c>
      <c r="B46" s="47" t="s">
        <v>331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f t="shared" si="6"/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</row>
    <row r="47" spans="1:18" s="178" customFormat="1" ht="14.25">
      <c r="A47" s="151"/>
      <c r="B47" s="126" t="s">
        <v>211</v>
      </c>
      <c r="C47" s="126">
        <f aca="true" t="shared" si="8" ref="C47:R47">SUM(C36:C46)</f>
        <v>0</v>
      </c>
      <c r="D47" s="126">
        <f t="shared" si="8"/>
        <v>0</v>
      </c>
      <c r="E47" s="126">
        <f t="shared" si="8"/>
        <v>0</v>
      </c>
      <c r="F47" s="126">
        <f t="shared" si="8"/>
        <v>0</v>
      </c>
      <c r="G47" s="126">
        <f t="shared" si="8"/>
        <v>0</v>
      </c>
      <c r="H47" s="126">
        <f t="shared" si="8"/>
        <v>0</v>
      </c>
      <c r="I47" s="126">
        <f t="shared" si="8"/>
        <v>0</v>
      </c>
      <c r="J47" s="126">
        <f t="shared" si="8"/>
        <v>0</v>
      </c>
      <c r="K47" s="126">
        <f t="shared" si="8"/>
        <v>0</v>
      </c>
      <c r="L47" s="126">
        <f t="shared" si="8"/>
        <v>0</v>
      </c>
      <c r="M47" s="126">
        <f t="shared" si="8"/>
        <v>0</v>
      </c>
      <c r="N47" s="126">
        <f t="shared" si="8"/>
        <v>0</v>
      </c>
      <c r="O47" s="126">
        <f t="shared" si="8"/>
        <v>0</v>
      </c>
      <c r="P47" s="126">
        <f t="shared" si="8"/>
        <v>0</v>
      </c>
      <c r="Q47" s="126">
        <f t="shared" si="8"/>
        <v>0</v>
      </c>
      <c r="R47" s="126">
        <f t="shared" si="8"/>
        <v>0</v>
      </c>
    </row>
    <row r="48" spans="1:18" s="178" customFormat="1" ht="15.75" customHeight="1">
      <c r="A48" s="151"/>
      <c r="B48" s="152" t="s">
        <v>117</v>
      </c>
      <c r="C48" s="126">
        <f aca="true" t="shared" si="9" ref="C48:R48">C28+C35+C47</f>
        <v>107</v>
      </c>
      <c r="D48" s="126">
        <f t="shared" si="9"/>
        <v>238</v>
      </c>
      <c r="E48" s="126">
        <f t="shared" si="9"/>
        <v>98</v>
      </c>
      <c r="F48" s="126">
        <f t="shared" si="9"/>
        <v>201</v>
      </c>
      <c r="G48" s="126">
        <f t="shared" si="9"/>
        <v>90</v>
      </c>
      <c r="H48" s="126">
        <f t="shared" si="9"/>
        <v>153</v>
      </c>
      <c r="I48" s="126">
        <f t="shared" si="9"/>
        <v>8</v>
      </c>
      <c r="J48" s="126">
        <f t="shared" si="9"/>
        <v>24</v>
      </c>
      <c r="K48" s="126">
        <f t="shared" si="9"/>
        <v>1</v>
      </c>
      <c r="L48" s="126">
        <f t="shared" si="9"/>
        <v>13</v>
      </c>
      <c r="M48" s="126">
        <f t="shared" si="9"/>
        <v>4460</v>
      </c>
      <c r="N48" s="126">
        <f t="shared" si="9"/>
        <v>8379</v>
      </c>
      <c r="O48" s="126">
        <f t="shared" si="9"/>
        <v>748</v>
      </c>
      <c r="P48" s="126">
        <f t="shared" si="9"/>
        <v>765</v>
      </c>
      <c r="Q48" s="126">
        <f t="shared" si="9"/>
        <v>422</v>
      </c>
      <c r="R48" s="126">
        <f t="shared" si="9"/>
        <v>899</v>
      </c>
    </row>
    <row r="49" spans="1:18" ht="12.75">
      <c r="A49" s="81"/>
      <c r="B49" s="81"/>
      <c r="C49" s="55"/>
      <c r="D49" s="55"/>
      <c r="E49" s="55"/>
      <c r="F49" s="55"/>
      <c r="G49" s="55"/>
      <c r="H49" s="55"/>
      <c r="I49" s="55"/>
      <c r="J49" s="55"/>
      <c r="K49" s="55"/>
      <c r="L49" s="55">
        <v>0</v>
      </c>
      <c r="M49" s="55"/>
      <c r="N49" s="55"/>
      <c r="O49" s="55"/>
      <c r="P49" s="55"/>
      <c r="Q49" s="55"/>
      <c r="R49" s="55"/>
    </row>
    <row r="50" spans="1:18" ht="12.75">
      <c r="A50" s="81"/>
      <c r="B50" s="81"/>
      <c r="C50" s="55"/>
      <c r="D50" s="55"/>
      <c r="E50" s="55"/>
      <c r="F50" s="55"/>
      <c r="G50" s="55"/>
      <c r="H50" s="55"/>
      <c r="I50" s="55"/>
      <c r="J50" s="55"/>
      <c r="K50" s="55"/>
      <c r="L50" s="55">
        <v>0</v>
      </c>
      <c r="M50" s="55"/>
      <c r="N50" s="55"/>
      <c r="O50" s="55"/>
      <c r="P50" s="55"/>
      <c r="Q50" s="55"/>
      <c r="R50" s="55"/>
    </row>
    <row r="51" spans="1:18" ht="15.75" customHeight="1">
      <c r="A51" s="81"/>
      <c r="B51" s="81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1:18" ht="19.5" customHeight="1">
      <c r="A52" s="214"/>
      <c r="B52" s="214"/>
      <c r="C52" s="542" t="s">
        <v>408</v>
      </c>
      <c r="D52" s="542"/>
      <c r="E52" s="542"/>
      <c r="F52" s="542"/>
      <c r="G52" s="542"/>
      <c r="H52" s="542"/>
      <c r="I52" s="542"/>
      <c r="J52" s="542"/>
      <c r="K52" s="542"/>
      <c r="L52" s="542"/>
      <c r="M52" s="478" t="s">
        <v>3</v>
      </c>
      <c r="N52" s="479"/>
      <c r="O52" s="166"/>
      <c r="P52" s="167"/>
      <c r="Q52" s="166"/>
      <c r="R52" s="167"/>
    </row>
    <row r="53" spans="1:18" ht="12.75">
      <c r="A53" s="216"/>
      <c r="B53" s="216"/>
      <c r="C53" s="475" t="s">
        <v>229</v>
      </c>
      <c r="D53" s="477"/>
      <c r="E53" s="475" t="s">
        <v>228</v>
      </c>
      <c r="F53" s="477"/>
      <c r="G53" s="475" t="s">
        <v>81</v>
      </c>
      <c r="H53" s="477"/>
      <c r="I53" s="475" t="s">
        <v>233</v>
      </c>
      <c r="J53" s="477"/>
      <c r="K53" s="475" t="s">
        <v>232</v>
      </c>
      <c r="L53" s="476"/>
      <c r="M53" s="481" t="s">
        <v>80</v>
      </c>
      <c r="N53" s="482"/>
      <c r="O53" s="481" t="s">
        <v>131</v>
      </c>
      <c r="P53" s="482"/>
      <c r="Q53" s="481" t="s">
        <v>135</v>
      </c>
      <c r="R53" s="482"/>
    </row>
    <row r="54" spans="1:18" ht="12.75">
      <c r="A54" s="216" t="s">
        <v>4</v>
      </c>
      <c r="B54" s="216" t="s">
        <v>5</v>
      </c>
      <c r="C54" s="106" t="s">
        <v>52</v>
      </c>
      <c r="D54" s="106" t="s">
        <v>84</v>
      </c>
      <c r="E54" s="106" t="s">
        <v>52</v>
      </c>
      <c r="F54" s="106" t="s">
        <v>84</v>
      </c>
      <c r="G54" s="106" t="s">
        <v>52</v>
      </c>
      <c r="H54" s="106" t="s">
        <v>84</v>
      </c>
      <c r="I54" s="106" t="s">
        <v>52</v>
      </c>
      <c r="J54" s="162" t="s">
        <v>84</v>
      </c>
      <c r="K54" s="106" t="s">
        <v>52</v>
      </c>
      <c r="L54" s="106" t="s">
        <v>84</v>
      </c>
      <c r="M54" s="474" t="s">
        <v>231</v>
      </c>
      <c r="N54" s="473"/>
      <c r="O54" s="474" t="s">
        <v>230</v>
      </c>
      <c r="P54" s="473"/>
      <c r="Q54" s="474" t="s">
        <v>136</v>
      </c>
      <c r="R54" s="473"/>
    </row>
    <row r="55" spans="1:18" ht="12.75">
      <c r="A55" s="142"/>
      <c r="B55" s="142"/>
      <c r="C55" s="49"/>
      <c r="D55" s="49"/>
      <c r="E55" s="49"/>
      <c r="F55" s="49"/>
      <c r="G55" s="49"/>
      <c r="H55" s="49"/>
      <c r="I55" s="49"/>
      <c r="J55" s="180"/>
      <c r="K55" s="107"/>
      <c r="L55" s="107"/>
      <c r="M55" s="102" t="s">
        <v>52</v>
      </c>
      <c r="N55" s="102" t="s">
        <v>84</v>
      </c>
      <c r="O55" s="102" t="s">
        <v>52</v>
      </c>
      <c r="P55" s="102" t="s">
        <v>84</v>
      </c>
      <c r="Q55" s="102" t="s">
        <v>52</v>
      </c>
      <c r="R55" s="102" t="s">
        <v>58</v>
      </c>
    </row>
    <row r="56" spans="1:18" ht="15" customHeight="1">
      <c r="A56" s="44">
        <v>38</v>
      </c>
      <c r="B56" s="47" t="s">
        <v>73</v>
      </c>
      <c r="C56" s="47">
        <v>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f aca="true" t="shared" si="10" ref="K56:K63">C56-E56-I56</f>
        <v>0</v>
      </c>
      <c r="L56" s="47">
        <f aca="true" t="shared" si="11" ref="L56:L63">D56-F56-J56</f>
        <v>0</v>
      </c>
      <c r="M56" s="47">
        <v>338</v>
      </c>
      <c r="N56" s="47">
        <v>1184</v>
      </c>
      <c r="O56" s="47">
        <v>17</v>
      </c>
      <c r="P56" s="47">
        <v>39</v>
      </c>
      <c r="Q56" s="47">
        <v>63</v>
      </c>
      <c r="R56" s="47">
        <v>187</v>
      </c>
    </row>
    <row r="57" spans="1:19" ht="15" customHeight="1">
      <c r="A57" s="44">
        <v>39</v>
      </c>
      <c r="B57" s="47" t="s">
        <v>250</v>
      </c>
      <c r="C57" s="47">
        <v>1</v>
      </c>
      <c r="D57" s="47">
        <v>3</v>
      </c>
      <c r="E57" s="47">
        <v>1</v>
      </c>
      <c r="F57" s="47">
        <v>3</v>
      </c>
      <c r="G57" s="47">
        <v>1</v>
      </c>
      <c r="H57" s="47">
        <v>3</v>
      </c>
      <c r="I57" s="47">
        <v>0</v>
      </c>
      <c r="J57" s="47">
        <v>0</v>
      </c>
      <c r="K57" s="47">
        <f t="shared" si="10"/>
        <v>0</v>
      </c>
      <c r="L57" s="47">
        <f t="shared" si="11"/>
        <v>0</v>
      </c>
      <c r="M57" s="47">
        <v>5</v>
      </c>
      <c r="N57" s="47">
        <v>12</v>
      </c>
      <c r="O57" s="47">
        <v>0</v>
      </c>
      <c r="P57" s="47">
        <v>0</v>
      </c>
      <c r="Q57" s="47">
        <v>0</v>
      </c>
      <c r="R57" s="47">
        <v>0</v>
      </c>
      <c r="S57" s="79"/>
    </row>
    <row r="58" spans="1:18" ht="15" customHeight="1">
      <c r="A58" s="44">
        <v>40</v>
      </c>
      <c r="B58" s="47" t="s">
        <v>28</v>
      </c>
      <c r="C58" s="47">
        <v>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f t="shared" si="10"/>
        <v>0</v>
      </c>
      <c r="L58" s="47">
        <f t="shared" si="11"/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</row>
    <row r="59" spans="1:18" ht="15" customHeight="1">
      <c r="A59" s="44">
        <v>41</v>
      </c>
      <c r="B59" s="47" t="s">
        <v>217</v>
      </c>
      <c r="C59" s="47">
        <v>13</v>
      </c>
      <c r="D59" s="47">
        <v>41</v>
      </c>
      <c r="E59" s="47">
        <v>11</v>
      </c>
      <c r="F59" s="47">
        <v>34</v>
      </c>
      <c r="G59" s="47">
        <v>11</v>
      </c>
      <c r="H59" s="47">
        <v>24</v>
      </c>
      <c r="I59" s="47">
        <v>2</v>
      </c>
      <c r="J59" s="47">
        <v>7</v>
      </c>
      <c r="K59" s="47">
        <f t="shared" si="10"/>
        <v>0</v>
      </c>
      <c r="L59" s="47">
        <f t="shared" si="11"/>
        <v>0</v>
      </c>
      <c r="M59" s="47">
        <v>253</v>
      </c>
      <c r="N59" s="47">
        <v>452</v>
      </c>
      <c r="O59" s="47">
        <v>13</v>
      </c>
      <c r="P59" s="47">
        <v>19</v>
      </c>
      <c r="Q59" s="47">
        <v>29</v>
      </c>
      <c r="R59" s="47">
        <v>21</v>
      </c>
    </row>
    <row r="60" spans="1:18" ht="15" customHeight="1">
      <c r="A60" s="44">
        <v>42</v>
      </c>
      <c r="B60" s="47" t="s">
        <v>27</v>
      </c>
      <c r="C60" s="47">
        <v>0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f t="shared" si="10"/>
        <v>0</v>
      </c>
      <c r="L60" s="47">
        <f t="shared" si="11"/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</row>
    <row r="61" spans="1:18" ht="15" customHeight="1">
      <c r="A61" s="44">
        <v>43</v>
      </c>
      <c r="B61" s="47" t="s">
        <v>344</v>
      </c>
      <c r="C61" s="47">
        <v>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f t="shared" si="10"/>
        <v>0</v>
      </c>
      <c r="L61" s="47">
        <f t="shared" si="11"/>
        <v>0</v>
      </c>
      <c r="M61" s="47">
        <v>206</v>
      </c>
      <c r="N61" s="47">
        <v>615</v>
      </c>
      <c r="O61" s="47">
        <v>9</v>
      </c>
      <c r="P61" s="47">
        <v>23</v>
      </c>
      <c r="Q61" s="47">
        <v>5</v>
      </c>
      <c r="R61" s="47">
        <v>11</v>
      </c>
    </row>
    <row r="62" spans="1:18" ht="15" customHeight="1">
      <c r="A62" s="44">
        <v>44</v>
      </c>
      <c r="B62" s="47" t="s">
        <v>25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f t="shared" si="10"/>
        <v>0</v>
      </c>
      <c r="L62" s="47">
        <f t="shared" si="11"/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</row>
    <row r="63" spans="1:18" ht="15" customHeight="1">
      <c r="A63" s="44">
        <v>45</v>
      </c>
      <c r="B63" s="47" t="s">
        <v>26</v>
      </c>
      <c r="C63" s="47">
        <v>2</v>
      </c>
      <c r="D63" s="47">
        <v>2</v>
      </c>
      <c r="E63" s="47">
        <v>2</v>
      </c>
      <c r="F63" s="47">
        <v>2</v>
      </c>
      <c r="G63" s="47">
        <v>2</v>
      </c>
      <c r="H63" s="47">
        <v>2</v>
      </c>
      <c r="I63" s="47">
        <v>0</v>
      </c>
      <c r="J63" s="47">
        <v>0</v>
      </c>
      <c r="K63" s="47">
        <f t="shared" si="10"/>
        <v>0</v>
      </c>
      <c r="L63" s="47">
        <f t="shared" si="11"/>
        <v>0</v>
      </c>
      <c r="M63" s="47">
        <v>24</v>
      </c>
      <c r="N63" s="47">
        <v>99</v>
      </c>
      <c r="O63" s="47">
        <v>0</v>
      </c>
      <c r="P63" s="47">
        <v>0</v>
      </c>
      <c r="Q63" s="47">
        <v>7</v>
      </c>
      <c r="R63" s="47">
        <v>20</v>
      </c>
    </row>
    <row r="64" spans="1:18" s="178" customFormat="1" ht="15" customHeight="1">
      <c r="A64" s="44"/>
      <c r="B64" s="152" t="s">
        <v>117</v>
      </c>
      <c r="C64" s="126">
        <f aca="true" t="shared" si="12" ref="C64:R64">SUM(C56:C63)</f>
        <v>16</v>
      </c>
      <c r="D64" s="126">
        <f t="shared" si="12"/>
        <v>46</v>
      </c>
      <c r="E64" s="126">
        <f t="shared" si="12"/>
        <v>14</v>
      </c>
      <c r="F64" s="126">
        <f t="shared" si="12"/>
        <v>39</v>
      </c>
      <c r="G64" s="126">
        <f t="shared" si="12"/>
        <v>14</v>
      </c>
      <c r="H64" s="126">
        <f t="shared" si="12"/>
        <v>29</v>
      </c>
      <c r="I64" s="126">
        <f t="shared" si="12"/>
        <v>2</v>
      </c>
      <c r="J64" s="126">
        <f t="shared" si="12"/>
        <v>7</v>
      </c>
      <c r="K64" s="126">
        <f t="shared" si="12"/>
        <v>0</v>
      </c>
      <c r="L64" s="126">
        <f t="shared" si="12"/>
        <v>0</v>
      </c>
      <c r="M64" s="126">
        <f t="shared" si="12"/>
        <v>826</v>
      </c>
      <c r="N64" s="126">
        <f t="shared" si="12"/>
        <v>2362</v>
      </c>
      <c r="O64" s="126">
        <f t="shared" si="12"/>
        <v>39</v>
      </c>
      <c r="P64" s="126">
        <f t="shared" si="12"/>
        <v>81</v>
      </c>
      <c r="Q64" s="126">
        <f t="shared" si="12"/>
        <v>104</v>
      </c>
      <c r="R64" s="126">
        <f t="shared" si="12"/>
        <v>239</v>
      </c>
    </row>
    <row r="65" spans="1:18" ht="15" customHeight="1">
      <c r="A65" s="44"/>
      <c r="B65" s="82" t="s">
        <v>31</v>
      </c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</row>
    <row r="66" spans="1:18" ht="15" customHeight="1">
      <c r="A66" s="44">
        <v>46</v>
      </c>
      <c r="B66" s="47" t="s">
        <v>29</v>
      </c>
      <c r="C66" s="47">
        <v>0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f>C66-E66-I66</f>
        <v>0</v>
      </c>
      <c r="L66" s="47">
        <f>D66-F66-J66</f>
        <v>0</v>
      </c>
      <c r="M66" s="47">
        <v>0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</row>
    <row r="67" spans="1:18" ht="15" customHeight="1">
      <c r="A67" s="44">
        <v>47</v>
      </c>
      <c r="B67" s="47" t="s">
        <v>124</v>
      </c>
      <c r="C67" s="47">
        <v>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f>C67-E67-I67</f>
        <v>0</v>
      </c>
      <c r="L67" s="47">
        <f>D67-F67-J67</f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</row>
    <row r="68" spans="1:18" s="178" customFormat="1" ht="15" customHeight="1">
      <c r="A68" s="151"/>
      <c r="B68" s="152" t="s">
        <v>117</v>
      </c>
      <c r="C68" s="126">
        <f aca="true" t="shared" si="13" ref="C68:R68">SUM(C66:C67)</f>
        <v>0</v>
      </c>
      <c r="D68" s="126">
        <f t="shared" si="13"/>
        <v>0</v>
      </c>
      <c r="E68" s="126">
        <f t="shared" si="13"/>
        <v>0</v>
      </c>
      <c r="F68" s="126">
        <f t="shared" si="13"/>
        <v>0</v>
      </c>
      <c r="G68" s="126">
        <f t="shared" si="13"/>
        <v>0</v>
      </c>
      <c r="H68" s="126">
        <f t="shared" si="13"/>
        <v>0</v>
      </c>
      <c r="I68" s="126">
        <f t="shared" si="13"/>
        <v>0</v>
      </c>
      <c r="J68" s="126">
        <f t="shared" si="13"/>
        <v>0</v>
      </c>
      <c r="K68" s="126">
        <f t="shared" si="13"/>
        <v>0</v>
      </c>
      <c r="L68" s="126">
        <f t="shared" si="13"/>
        <v>0</v>
      </c>
      <c r="M68" s="126">
        <f t="shared" si="13"/>
        <v>0</v>
      </c>
      <c r="N68" s="126">
        <f t="shared" si="13"/>
        <v>0</v>
      </c>
      <c r="O68" s="126">
        <f t="shared" si="13"/>
        <v>0</v>
      </c>
      <c r="P68" s="126">
        <f t="shared" si="13"/>
        <v>0</v>
      </c>
      <c r="Q68" s="126">
        <f t="shared" si="13"/>
        <v>0</v>
      </c>
      <c r="R68" s="126">
        <f t="shared" si="13"/>
        <v>0</v>
      </c>
    </row>
    <row r="69" spans="1:18" s="178" customFormat="1" ht="15" customHeight="1">
      <c r="A69" s="151"/>
      <c r="B69" s="152" t="s">
        <v>30</v>
      </c>
      <c r="C69" s="126">
        <f aca="true" t="shared" si="14" ref="C69:R69">C48+C64+C68</f>
        <v>123</v>
      </c>
      <c r="D69" s="126">
        <f t="shared" si="14"/>
        <v>284</v>
      </c>
      <c r="E69" s="126">
        <f t="shared" si="14"/>
        <v>112</v>
      </c>
      <c r="F69" s="126">
        <f t="shared" si="14"/>
        <v>240</v>
      </c>
      <c r="G69" s="126">
        <f t="shared" si="14"/>
        <v>104</v>
      </c>
      <c r="H69" s="126">
        <f t="shared" si="14"/>
        <v>182</v>
      </c>
      <c r="I69" s="126">
        <f t="shared" si="14"/>
        <v>10</v>
      </c>
      <c r="J69" s="126">
        <f t="shared" si="14"/>
        <v>31</v>
      </c>
      <c r="K69" s="126">
        <f t="shared" si="14"/>
        <v>1</v>
      </c>
      <c r="L69" s="126">
        <f t="shared" si="14"/>
        <v>13</v>
      </c>
      <c r="M69" s="126">
        <f t="shared" si="14"/>
        <v>5286</v>
      </c>
      <c r="N69" s="126">
        <f t="shared" si="14"/>
        <v>10741</v>
      </c>
      <c r="O69" s="126">
        <f t="shared" si="14"/>
        <v>787</v>
      </c>
      <c r="P69" s="126">
        <f t="shared" si="14"/>
        <v>846</v>
      </c>
      <c r="Q69" s="126">
        <f t="shared" si="14"/>
        <v>526</v>
      </c>
      <c r="R69" s="126">
        <f t="shared" si="14"/>
        <v>1138</v>
      </c>
    </row>
    <row r="72" spans="2:9" ht="12.75">
      <c r="B72" s="82" t="s">
        <v>399</v>
      </c>
      <c r="H72" s="18"/>
      <c r="I72" s="18"/>
    </row>
  </sheetData>
  <sheetProtection/>
  <mergeCells count="26">
    <mergeCell ref="C4:L4"/>
    <mergeCell ref="C5:D5"/>
    <mergeCell ref="M5:N5"/>
    <mergeCell ref="M4:N4"/>
    <mergeCell ref="E5:F5"/>
    <mergeCell ref="G5:H5"/>
    <mergeCell ref="M53:N53"/>
    <mergeCell ref="Q5:R5"/>
    <mergeCell ref="Q6:R6"/>
    <mergeCell ref="K5:L5"/>
    <mergeCell ref="M52:N52"/>
    <mergeCell ref="O5:P5"/>
    <mergeCell ref="O6:P6"/>
    <mergeCell ref="M6:N6"/>
    <mergeCell ref="C52:L52"/>
    <mergeCell ref="I5:J5"/>
    <mergeCell ref="Q53:R53"/>
    <mergeCell ref="M54:N54"/>
    <mergeCell ref="Q54:R54"/>
    <mergeCell ref="O53:P53"/>
    <mergeCell ref="O54:P54"/>
    <mergeCell ref="C53:D53"/>
    <mergeCell ref="E53:F53"/>
    <mergeCell ref="G53:H53"/>
    <mergeCell ref="I53:J53"/>
    <mergeCell ref="K53:L53"/>
  </mergeCells>
  <printOptions gridLines="1" horizontalCentered="1"/>
  <pageMargins left="0.34" right="0.16" top="0.64" bottom="0.63" header="0.5" footer="0.5"/>
  <pageSetup blackAndWhite="1" horizontalDpi="300" verticalDpi="300" orientation="landscape" paperSize="9" scale="78" r:id="rId2"/>
  <rowBreaks count="1" manualBreakCount="1">
    <brk id="48" max="255" man="1"/>
  </rowBreaks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73"/>
  <sheetViews>
    <sheetView zoomScalePageLayoutView="0" workbookViewId="0" topLeftCell="D1">
      <selection activeCell="D26" sqref="D26"/>
    </sheetView>
  </sheetViews>
  <sheetFormatPr defaultColWidth="9.140625" defaultRowHeight="12.75"/>
  <cols>
    <col min="1" max="1" width="3.7109375" style="0" customWidth="1"/>
    <col min="2" max="2" width="21.7109375" style="0" customWidth="1"/>
    <col min="3" max="3" width="9.7109375" style="6" customWidth="1"/>
    <col min="4" max="4" width="10.00390625" style="6" customWidth="1"/>
    <col min="5" max="5" width="10.28125" style="6" customWidth="1"/>
    <col min="6" max="6" width="11.421875" style="6" customWidth="1"/>
    <col min="7" max="8" width="10.28125" style="6" customWidth="1"/>
    <col min="9" max="9" width="9.57421875" style="6" customWidth="1"/>
    <col min="10" max="10" width="11.28125" style="6" bestFit="1" customWidth="1"/>
    <col min="11" max="11" width="12.7109375" style="6" bestFit="1" customWidth="1"/>
    <col min="12" max="12" width="9.8515625" style="6" customWidth="1"/>
    <col min="13" max="14" width="11.28125" style="6" bestFit="1" customWidth="1"/>
  </cols>
  <sheetData>
    <row r="1" spans="1:8" ht="15">
      <c r="A1" s="2" t="s">
        <v>179</v>
      </c>
      <c r="B1" s="2"/>
      <c r="C1" s="3"/>
      <c r="D1" s="3"/>
      <c r="E1" s="3"/>
      <c r="F1" s="3"/>
      <c r="G1" s="3"/>
      <c r="H1" s="3"/>
    </row>
    <row r="2" spans="4:13" ht="15">
      <c r="D2" s="3"/>
      <c r="E2" s="3"/>
      <c r="F2" s="3"/>
      <c r="G2" s="3"/>
      <c r="K2" s="4"/>
      <c r="L2" s="4"/>
      <c r="M2" s="4"/>
    </row>
    <row r="3" spans="4:13" ht="19.5" customHeight="1">
      <c r="D3" s="3"/>
      <c r="E3" s="3"/>
      <c r="F3" s="3"/>
      <c r="G3" s="3"/>
      <c r="K3" s="4"/>
      <c r="L3" s="4"/>
      <c r="M3" s="4"/>
    </row>
    <row r="4" spans="1:14" ht="24.75" customHeight="1">
      <c r="A4" s="563" t="s">
        <v>128</v>
      </c>
      <c r="B4" s="565" t="s">
        <v>5</v>
      </c>
      <c r="C4" s="554" t="s">
        <v>369</v>
      </c>
      <c r="D4" s="555"/>
      <c r="E4" s="556"/>
      <c r="F4" s="567" t="s">
        <v>367</v>
      </c>
      <c r="G4" s="568"/>
      <c r="H4" s="569"/>
      <c r="I4" s="554" t="s">
        <v>368</v>
      </c>
      <c r="J4" s="555"/>
      <c r="K4" s="556"/>
      <c r="L4" s="554" t="s">
        <v>127</v>
      </c>
      <c r="M4" s="555"/>
      <c r="N4" s="556"/>
    </row>
    <row r="5" spans="1:14" ht="12.75">
      <c r="A5" s="564"/>
      <c r="B5" s="566"/>
      <c r="C5" s="557"/>
      <c r="D5" s="558"/>
      <c r="E5" s="559"/>
      <c r="F5" s="570"/>
      <c r="G5" s="571"/>
      <c r="H5" s="572"/>
      <c r="I5" s="557"/>
      <c r="J5" s="558"/>
      <c r="K5" s="559"/>
      <c r="L5" s="557"/>
      <c r="M5" s="558"/>
      <c r="N5" s="559"/>
    </row>
    <row r="6" spans="1:14" ht="12.75">
      <c r="A6" s="564"/>
      <c r="B6" s="566"/>
      <c r="C6" s="560"/>
      <c r="D6" s="561"/>
      <c r="E6" s="562"/>
      <c r="F6" s="573"/>
      <c r="G6" s="574"/>
      <c r="H6" s="575"/>
      <c r="I6" s="560"/>
      <c r="J6" s="561"/>
      <c r="K6" s="562"/>
      <c r="L6" s="560"/>
      <c r="M6" s="561"/>
      <c r="N6" s="562"/>
    </row>
    <row r="7" spans="1:14" ht="12.75">
      <c r="A7" s="38"/>
      <c r="B7" s="38"/>
      <c r="C7" s="72" t="s">
        <v>52</v>
      </c>
      <c r="D7" s="72" t="s">
        <v>100</v>
      </c>
      <c r="E7" s="72" t="s">
        <v>129</v>
      </c>
      <c r="F7" s="72" t="s">
        <v>52</v>
      </c>
      <c r="G7" s="72" t="s">
        <v>100</v>
      </c>
      <c r="H7" s="72" t="s">
        <v>129</v>
      </c>
      <c r="I7" s="72" t="s">
        <v>52</v>
      </c>
      <c r="J7" s="72" t="s">
        <v>100</v>
      </c>
      <c r="K7" s="72" t="s">
        <v>129</v>
      </c>
      <c r="L7" s="72" t="s">
        <v>52</v>
      </c>
      <c r="M7" s="72" t="s">
        <v>100</v>
      </c>
      <c r="N7" s="72" t="s">
        <v>129</v>
      </c>
    </row>
    <row r="8" spans="1:14" s="94" customFormat="1" ht="12.75">
      <c r="A8" s="92">
        <v>1</v>
      </c>
      <c r="B8" s="93" t="s">
        <v>7</v>
      </c>
      <c r="C8" s="93">
        <v>2226</v>
      </c>
      <c r="D8" s="93">
        <v>1597</v>
      </c>
      <c r="E8" s="93">
        <v>1438</v>
      </c>
      <c r="F8" s="93">
        <v>98</v>
      </c>
      <c r="G8" s="93">
        <v>517</v>
      </c>
      <c r="H8" s="93">
        <v>404</v>
      </c>
      <c r="I8" s="93">
        <v>2537</v>
      </c>
      <c r="J8" s="93">
        <v>1787</v>
      </c>
      <c r="K8" s="93">
        <v>2103</v>
      </c>
      <c r="L8" s="93">
        <v>0</v>
      </c>
      <c r="M8" s="93">
        <v>0</v>
      </c>
      <c r="N8" s="93">
        <v>0</v>
      </c>
    </row>
    <row r="9" spans="1:14" s="94" customFormat="1" ht="12.75">
      <c r="A9" s="92">
        <v>2</v>
      </c>
      <c r="B9" s="93" t="s">
        <v>8</v>
      </c>
      <c r="C9" s="93">
        <v>4</v>
      </c>
      <c r="D9" s="93">
        <v>3</v>
      </c>
      <c r="E9" s="93">
        <v>1</v>
      </c>
      <c r="F9" s="93">
        <v>0</v>
      </c>
      <c r="G9" s="93">
        <v>0</v>
      </c>
      <c r="H9" s="93">
        <v>0</v>
      </c>
      <c r="I9" s="93">
        <v>0</v>
      </c>
      <c r="J9" s="93">
        <v>0</v>
      </c>
      <c r="K9" s="93">
        <v>0</v>
      </c>
      <c r="L9" s="93">
        <v>0</v>
      </c>
      <c r="M9" s="93">
        <v>0</v>
      </c>
      <c r="N9" s="93">
        <v>0</v>
      </c>
    </row>
    <row r="10" spans="1:14" s="94" customFormat="1" ht="12.75">
      <c r="A10" s="92">
        <v>3</v>
      </c>
      <c r="B10" s="93" t="s">
        <v>9</v>
      </c>
      <c r="C10" s="93">
        <v>378</v>
      </c>
      <c r="D10" s="93">
        <v>723</v>
      </c>
      <c r="E10" s="93">
        <v>681</v>
      </c>
      <c r="F10" s="93">
        <v>42</v>
      </c>
      <c r="G10" s="93">
        <v>385</v>
      </c>
      <c r="H10" s="93">
        <v>358</v>
      </c>
      <c r="I10" s="93">
        <v>0</v>
      </c>
      <c r="J10" s="93">
        <v>0</v>
      </c>
      <c r="K10" s="93">
        <v>0</v>
      </c>
      <c r="L10" s="93">
        <v>0</v>
      </c>
      <c r="M10" s="93">
        <v>0</v>
      </c>
      <c r="N10" s="93">
        <v>0</v>
      </c>
    </row>
    <row r="11" spans="1:14" ht="12.75">
      <c r="A11" s="40">
        <v>4</v>
      </c>
      <c r="B11" s="41" t="s">
        <v>10</v>
      </c>
      <c r="C11" s="41">
        <v>2639</v>
      </c>
      <c r="D11" s="41">
        <v>4572</v>
      </c>
      <c r="E11" s="41">
        <v>3519</v>
      </c>
      <c r="F11" s="41">
        <v>1885</v>
      </c>
      <c r="G11" s="41">
        <v>3814</v>
      </c>
      <c r="H11" s="41">
        <v>2614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</row>
    <row r="12" spans="1:14" ht="12.75">
      <c r="A12" s="40">
        <v>5</v>
      </c>
      <c r="B12" s="41" t="s">
        <v>11</v>
      </c>
      <c r="C12" s="41">
        <v>185</v>
      </c>
      <c r="D12" s="41">
        <v>912</v>
      </c>
      <c r="E12" s="41">
        <v>751</v>
      </c>
      <c r="F12" s="41">
        <v>175</v>
      </c>
      <c r="G12" s="41">
        <v>741</v>
      </c>
      <c r="H12" s="41">
        <v>611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</row>
    <row r="13" spans="1:14" ht="12.75">
      <c r="A13" s="40">
        <v>6</v>
      </c>
      <c r="B13" s="41" t="s">
        <v>12</v>
      </c>
      <c r="C13" s="41">
        <v>764</v>
      </c>
      <c r="D13" s="41">
        <v>2176</v>
      </c>
      <c r="E13" s="41">
        <v>1073</v>
      </c>
      <c r="F13" s="41">
        <v>286</v>
      </c>
      <c r="G13" s="41">
        <v>2135</v>
      </c>
      <c r="H13" s="41">
        <v>1652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</row>
    <row r="14" spans="1:14" s="82" customFormat="1" ht="12.75">
      <c r="A14" s="44">
        <v>7</v>
      </c>
      <c r="B14" s="47" t="s">
        <v>13</v>
      </c>
      <c r="C14" s="47">
        <v>22393</v>
      </c>
      <c r="D14" s="47">
        <v>13498</v>
      </c>
      <c r="E14" s="47">
        <v>12146</v>
      </c>
      <c r="F14" s="47">
        <v>452</v>
      </c>
      <c r="G14" s="47">
        <v>3601</v>
      </c>
      <c r="H14" s="47">
        <v>3444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</row>
    <row r="15" spans="1:14" s="82" customFormat="1" ht="12.75">
      <c r="A15" s="44">
        <v>8</v>
      </c>
      <c r="B15" s="47" t="s">
        <v>154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</row>
    <row r="16" spans="1:14" ht="12.75">
      <c r="A16" s="40">
        <v>9</v>
      </c>
      <c r="B16" s="41" t="s">
        <v>14</v>
      </c>
      <c r="C16" s="41">
        <v>321</v>
      </c>
      <c r="D16" s="41">
        <v>452</v>
      </c>
      <c r="E16" s="41">
        <v>473</v>
      </c>
      <c r="F16" s="41">
        <v>312</v>
      </c>
      <c r="G16" s="41">
        <v>447</v>
      </c>
      <c r="H16" s="41">
        <v>347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</row>
    <row r="17" spans="1:14" ht="12.75">
      <c r="A17" s="44">
        <v>10</v>
      </c>
      <c r="B17" s="41" t="s">
        <v>218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</row>
    <row r="18" spans="1:14" ht="11.25" customHeight="1">
      <c r="A18" s="40">
        <v>11</v>
      </c>
      <c r="B18" s="41" t="s">
        <v>15</v>
      </c>
      <c r="C18" s="41">
        <v>3</v>
      </c>
      <c r="D18" s="41">
        <v>2</v>
      </c>
      <c r="E18" s="41">
        <v>2</v>
      </c>
      <c r="F18" s="41">
        <v>3</v>
      </c>
      <c r="G18" s="41">
        <v>10</v>
      </c>
      <c r="H18" s="41">
        <v>6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</row>
    <row r="19" spans="1:14" ht="12.75">
      <c r="A19" s="40">
        <v>12</v>
      </c>
      <c r="B19" s="41" t="s">
        <v>16</v>
      </c>
      <c r="C19" s="41">
        <v>66</v>
      </c>
      <c r="D19" s="41">
        <v>310</v>
      </c>
      <c r="E19" s="41">
        <v>310</v>
      </c>
      <c r="F19" s="41">
        <v>58</v>
      </c>
      <c r="G19" s="41">
        <v>283</v>
      </c>
      <c r="H19" s="41">
        <v>283</v>
      </c>
      <c r="I19" s="41">
        <v>1</v>
      </c>
      <c r="J19" s="41">
        <v>5</v>
      </c>
      <c r="K19" s="41">
        <v>4</v>
      </c>
      <c r="L19" s="41">
        <v>0</v>
      </c>
      <c r="M19" s="41">
        <v>0</v>
      </c>
      <c r="N19" s="41">
        <v>0</v>
      </c>
    </row>
    <row r="20" spans="1:14" ht="12.75">
      <c r="A20" s="40">
        <v>13</v>
      </c>
      <c r="B20" s="41" t="s">
        <v>17</v>
      </c>
      <c r="C20" s="41">
        <v>558</v>
      </c>
      <c r="D20" s="41">
        <v>5866</v>
      </c>
      <c r="E20" s="41">
        <v>3445</v>
      </c>
      <c r="F20" s="41">
        <v>125</v>
      </c>
      <c r="G20" s="41">
        <v>820</v>
      </c>
      <c r="H20" s="41">
        <v>575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</row>
    <row r="21" spans="1:14" ht="12.75">
      <c r="A21" s="40">
        <v>14</v>
      </c>
      <c r="B21" s="41" t="s">
        <v>155</v>
      </c>
      <c r="C21" s="41">
        <v>183</v>
      </c>
      <c r="D21" s="41">
        <v>227</v>
      </c>
      <c r="E21" s="41">
        <v>165</v>
      </c>
      <c r="F21" s="41">
        <v>183</v>
      </c>
      <c r="G21" s="41">
        <v>227</v>
      </c>
      <c r="H21" s="41">
        <v>165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</row>
    <row r="22" spans="1:14" ht="12.75">
      <c r="A22" s="40">
        <v>15</v>
      </c>
      <c r="B22" s="41" t="s">
        <v>72</v>
      </c>
      <c r="C22" s="41">
        <v>1115</v>
      </c>
      <c r="D22" s="41">
        <v>2616</v>
      </c>
      <c r="E22" s="41">
        <v>2586</v>
      </c>
      <c r="F22" s="41">
        <v>1334</v>
      </c>
      <c r="G22" s="41">
        <v>3116</v>
      </c>
      <c r="H22" s="41">
        <v>3103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</row>
    <row r="23" spans="1:14" ht="12.75">
      <c r="A23" s="40">
        <v>16</v>
      </c>
      <c r="B23" s="41" t="s">
        <v>99</v>
      </c>
      <c r="C23" s="41">
        <v>640</v>
      </c>
      <c r="D23" s="41">
        <v>721</v>
      </c>
      <c r="E23" s="41">
        <v>10572</v>
      </c>
      <c r="F23" s="41">
        <v>3</v>
      </c>
      <c r="G23" s="41">
        <v>1</v>
      </c>
      <c r="H23" s="41">
        <v>178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</row>
    <row r="24" spans="1:14" s="82" customFormat="1" ht="12.75">
      <c r="A24" s="44">
        <v>17</v>
      </c>
      <c r="B24" s="47" t="s">
        <v>20</v>
      </c>
      <c r="C24" s="47">
        <v>25</v>
      </c>
      <c r="D24" s="47">
        <v>413</v>
      </c>
      <c r="E24" s="47">
        <v>328</v>
      </c>
      <c r="F24" s="47">
        <v>25</v>
      </c>
      <c r="G24" s="47">
        <v>413</v>
      </c>
      <c r="H24" s="47">
        <v>328</v>
      </c>
      <c r="I24" s="47">
        <v>12</v>
      </c>
      <c r="J24" s="47">
        <v>300</v>
      </c>
      <c r="K24" s="47">
        <v>293</v>
      </c>
      <c r="L24" s="47">
        <v>0</v>
      </c>
      <c r="M24" s="47">
        <v>0</v>
      </c>
      <c r="N24" s="47">
        <v>0</v>
      </c>
    </row>
    <row r="25" spans="1:14" ht="12.75">
      <c r="A25" s="40">
        <v>18</v>
      </c>
      <c r="B25" s="41" t="s">
        <v>21</v>
      </c>
      <c r="C25" s="41">
        <v>6994</v>
      </c>
      <c r="D25" s="41">
        <v>2895</v>
      </c>
      <c r="E25" s="41">
        <v>2777</v>
      </c>
      <c r="F25" s="41">
        <v>349</v>
      </c>
      <c r="G25" s="41">
        <v>1370</v>
      </c>
      <c r="H25" s="41">
        <v>1287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</row>
    <row r="26" spans="1:14" ht="12.75">
      <c r="A26" s="40">
        <v>19</v>
      </c>
      <c r="B26" s="41" t="s">
        <v>19</v>
      </c>
      <c r="C26" s="41">
        <v>1</v>
      </c>
      <c r="D26" s="41">
        <v>5</v>
      </c>
      <c r="E26" s="41">
        <v>1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</row>
    <row r="27" spans="1:14" ht="12.75">
      <c r="A27" s="40">
        <v>20</v>
      </c>
      <c r="B27" s="41" t="s">
        <v>118</v>
      </c>
      <c r="C27" s="41">
        <v>13</v>
      </c>
      <c r="D27" s="41">
        <v>191</v>
      </c>
      <c r="E27" s="41">
        <v>139</v>
      </c>
      <c r="F27" s="41">
        <v>13</v>
      </c>
      <c r="G27" s="41">
        <v>191</v>
      </c>
      <c r="H27" s="41">
        <v>139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</row>
    <row r="28" spans="1:14" s="127" customFormat="1" ht="14.25">
      <c r="A28" s="125"/>
      <c r="B28" s="101" t="s">
        <v>210</v>
      </c>
      <c r="C28" s="101">
        <f aca="true" t="shared" si="0" ref="C28:N28">SUM(C8:C27)</f>
        <v>38508</v>
      </c>
      <c r="D28" s="101">
        <f t="shared" si="0"/>
        <v>37179</v>
      </c>
      <c r="E28" s="101">
        <f t="shared" si="0"/>
        <v>40407</v>
      </c>
      <c r="F28" s="101">
        <f t="shared" si="0"/>
        <v>5343</v>
      </c>
      <c r="G28" s="101">
        <f t="shared" si="0"/>
        <v>18071</v>
      </c>
      <c r="H28" s="101">
        <f t="shared" si="0"/>
        <v>15494</v>
      </c>
      <c r="I28" s="101">
        <f t="shared" si="0"/>
        <v>2550</v>
      </c>
      <c r="J28" s="101">
        <f t="shared" si="0"/>
        <v>2092</v>
      </c>
      <c r="K28" s="101">
        <f t="shared" si="0"/>
        <v>2400</v>
      </c>
      <c r="L28" s="101">
        <f t="shared" si="0"/>
        <v>0</v>
      </c>
      <c r="M28" s="101">
        <f t="shared" si="0"/>
        <v>0</v>
      </c>
      <c r="N28" s="101">
        <f t="shared" si="0"/>
        <v>0</v>
      </c>
    </row>
    <row r="29" spans="1:14" ht="12.75">
      <c r="A29" s="44">
        <v>21</v>
      </c>
      <c r="B29" s="41" t="s">
        <v>23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</row>
    <row r="30" spans="1:14" ht="12.75">
      <c r="A30" s="44">
        <v>22</v>
      </c>
      <c r="B30" s="41" t="s">
        <v>245</v>
      </c>
      <c r="C30" s="41">
        <v>1</v>
      </c>
      <c r="D30" s="41">
        <v>5</v>
      </c>
      <c r="E30" s="41">
        <v>5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</row>
    <row r="31" spans="1:14" ht="12.75">
      <c r="A31" s="44">
        <v>23</v>
      </c>
      <c r="B31" s="41" t="s">
        <v>160</v>
      </c>
      <c r="C31" s="41">
        <v>23</v>
      </c>
      <c r="D31" s="41">
        <v>21</v>
      </c>
      <c r="E31" s="41">
        <v>19</v>
      </c>
      <c r="F31" s="41">
        <v>6</v>
      </c>
      <c r="G31" s="41">
        <v>3</v>
      </c>
      <c r="H31" s="41">
        <v>2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</row>
    <row r="32" spans="1:14" ht="12.75">
      <c r="A32" s="44">
        <v>24</v>
      </c>
      <c r="B32" s="41" t="s">
        <v>22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</row>
    <row r="33" spans="1:14" s="82" customFormat="1" ht="12.75">
      <c r="A33" s="44">
        <v>25</v>
      </c>
      <c r="B33" s="47" t="s">
        <v>133</v>
      </c>
      <c r="C33" s="47">
        <v>55</v>
      </c>
      <c r="D33" s="47">
        <v>100</v>
      </c>
      <c r="E33" s="47">
        <v>78</v>
      </c>
      <c r="F33" s="47">
        <v>55</v>
      </c>
      <c r="G33" s="47">
        <v>100</v>
      </c>
      <c r="H33" s="47">
        <v>78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</row>
    <row r="34" spans="1:14" ht="12.75">
      <c r="A34" s="44">
        <v>26</v>
      </c>
      <c r="B34" s="41" t="s">
        <v>18</v>
      </c>
      <c r="C34" s="41">
        <v>13917</v>
      </c>
      <c r="D34" s="41">
        <v>39128</v>
      </c>
      <c r="E34" s="41">
        <v>29017</v>
      </c>
      <c r="F34" s="41">
        <v>8197</v>
      </c>
      <c r="G34" s="41">
        <v>21573</v>
      </c>
      <c r="H34" s="41">
        <v>20124</v>
      </c>
      <c r="I34" s="41">
        <v>43</v>
      </c>
      <c r="J34" s="41">
        <v>2045</v>
      </c>
      <c r="K34" s="41">
        <v>985</v>
      </c>
      <c r="L34" s="41">
        <v>0</v>
      </c>
      <c r="M34" s="41">
        <v>0</v>
      </c>
      <c r="N34" s="41">
        <v>0</v>
      </c>
    </row>
    <row r="35" spans="1:15" s="127" customFormat="1" ht="14.25">
      <c r="A35" s="125"/>
      <c r="B35" s="101" t="s">
        <v>212</v>
      </c>
      <c r="C35" s="101">
        <f aca="true" t="shared" si="1" ref="C35:N35">SUM(C29:C34)</f>
        <v>13996</v>
      </c>
      <c r="D35" s="101">
        <f t="shared" si="1"/>
        <v>39254</v>
      </c>
      <c r="E35" s="101">
        <f t="shared" si="1"/>
        <v>29119</v>
      </c>
      <c r="F35" s="101">
        <f t="shared" si="1"/>
        <v>8258</v>
      </c>
      <c r="G35" s="101">
        <f t="shared" si="1"/>
        <v>21676</v>
      </c>
      <c r="H35" s="101">
        <f t="shared" si="1"/>
        <v>20204</v>
      </c>
      <c r="I35" s="101">
        <f t="shared" si="1"/>
        <v>43</v>
      </c>
      <c r="J35" s="101">
        <f t="shared" si="1"/>
        <v>2045</v>
      </c>
      <c r="K35" s="101">
        <f t="shared" si="1"/>
        <v>985</v>
      </c>
      <c r="L35" s="101">
        <f t="shared" si="1"/>
        <v>0</v>
      </c>
      <c r="M35" s="101">
        <f t="shared" si="1"/>
        <v>0</v>
      </c>
      <c r="N35" s="101">
        <f t="shared" si="1"/>
        <v>0</v>
      </c>
      <c r="O35" s="128"/>
    </row>
    <row r="36" spans="1:14" s="82" customFormat="1" ht="12.75">
      <c r="A36" s="44">
        <v>27</v>
      </c>
      <c r="B36" s="47" t="s">
        <v>214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</row>
    <row r="37" spans="1:14" ht="12.75">
      <c r="A37" s="44">
        <v>28</v>
      </c>
      <c r="B37" s="41" t="s">
        <v>205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</row>
    <row r="38" spans="1:14" s="82" customFormat="1" ht="12.75">
      <c r="A38" s="44">
        <v>29</v>
      </c>
      <c r="B38" s="47" t="s">
        <v>206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</row>
    <row r="39" spans="1:14" ht="12.75">
      <c r="A39" s="44">
        <v>30</v>
      </c>
      <c r="B39" s="41" t="s">
        <v>207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</row>
    <row r="40" spans="1:14" ht="12.75">
      <c r="A40" s="88">
        <v>31</v>
      </c>
      <c r="B40" s="91" t="s">
        <v>328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</row>
    <row r="41" spans="1:15" s="82" customFormat="1" ht="12.75">
      <c r="A41" s="44">
        <v>32</v>
      </c>
      <c r="B41" s="47" t="s">
        <v>224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79"/>
    </row>
    <row r="42" spans="1:14" ht="12.75">
      <c r="A42" s="44">
        <v>33</v>
      </c>
      <c r="B42" s="41" t="s">
        <v>236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</row>
    <row r="43" spans="1:14" ht="12.75">
      <c r="A43" s="44">
        <v>34</v>
      </c>
      <c r="B43" s="41" t="s">
        <v>24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6</v>
      </c>
      <c r="J43" s="41">
        <v>26</v>
      </c>
      <c r="K43" s="41">
        <v>19</v>
      </c>
      <c r="L43" s="41">
        <v>0</v>
      </c>
      <c r="M43" s="41">
        <v>0</v>
      </c>
      <c r="N43" s="41">
        <v>0</v>
      </c>
    </row>
    <row r="44" spans="1:14" ht="12.75">
      <c r="A44" s="44">
        <v>35</v>
      </c>
      <c r="B44" s="41" t="s">
        <v>209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</row>
    <row r="45" spans="1:14" ht="12.75">
      <c r="A45" s="44">
        <v>36</v>
      </c>
      <c r="B45" s="41" t="s">
        <v>329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</row>
    <row r="46" spans="1:15" ht="12.75">
      <c r="A46" s="44">
        <v>37</v>
      </c>
      <c r="B46" s="47" t="s">
        <v>331</v>
      </c>
      <c r="C46" s="41">
        <v>3</v>
      </c>
      <c r="D46" s="41">
        <v>113</v>
      </c>
      <c r="E46" s="41">
        <v>98</v>
      </c>
      <c r="F46" s="41">
        <v>4</v>
      </c>
      <c r="G46" s="41">
        <v>153</v>
      </c>
      <c r="H46" s="41">
        <v>131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79"/>
    </row>
    <row r="47" spans="1:14" s="127" customFormat="1" ht="14.25">
      <c r="A47" s="125"/>
      <c r="B47" s="101" t="s">
        <v>211</v>
      </c>
      <c r="C47" s="101">
        <f aca="true" t="shared" si="2" ref="C47:N47">SUM(C36:C46)</f>
        <v>3</v>
      </c>
      <c r="D47" s="101">
        <f t="shared" si="2"/>
        <v>113</v>
      </c>
      <c r="E47" s="101">
        <f t="shared" si="2"/>
        <v>98</v>
      </c>
      <c r="F47" s="101">
        <f t="shared" si="2"/>
        <v>4</v>
      </c>
      <c r="G47" s="101">
        <f t="shared" si="2"/>
        <v>153</v>
      </c>
      <c r="H47" s="101">
        <f t="shared" si="2"/>
        <v>131</v>
      </c>
      <c r="I47" s="101">
        <f t="shared" si="2"/>
        <v>6</v>
      </c>
      <c r="J47" s="101">
        <f t="shared" si="2"/>
        <v>26</v>
      </c>
      <c r="K47" s="101">
        <f t="shared" si="2"/>
        <v>19</v>
      </c>
      <c r="L47" s="101">
        <f t="shared" si="2"/>
        <v>0</v>
      </c>
      <c r="M47" s="101">
        <f t="shared" si="2"/>
        <v>0</v>
      </c>
      <c r="N47" s="101">
        <f t="shared" si="2"/>
        <v>0</v>
      </c>
    </row>
    <row r="48" spans="1:14" s="127" customFormat="1" ht="14.25">
      <c r="A48" s="125"/>
      <c r="B48" s="69" t="s">
        <v>117</v>
      </c>
      <c r="C48" s="101">
        <f aca="true" t="shared" si="3" ref="C48:K48">SUM(C47,C35,C28)</f>
        <v>52507</v>
      </c>
      <c r="D48" s="101">
        <f t="shared" si="3"/>
        <v>76546</v>
      </c>
      <c r="E48" s="101">
        <f t="shared" si="3"/>
        <v>69624</v>
      </c>
      <c r="F48" s="101">
        <f t="shared" si="3"/>
        <v>13605</v>
      </c>
      <c r="G48" s="101">
        <f t="shared" si="3"/>
        <v>39900</v>
      </c>
      <c r="H48" s="101">
        <f t="shared" si="3"/>
        <v>35829</v>
      </c>
      <c r="I48" s="101">
        <f t="shared" si="3"/>
        <v>2599</v>
      </c>
      <c r="J48" s="101">
        <f t="shared" si="3"/>
        <v>4163</v>
      </c>
      <c r="K48" s="101">
        <f t="shared" si="3"/>
        <v>3404</v>
      </c>
      <c r="L48" s="101">
        <f>L28+L35+L47</f>
        <v>0</v>
      </c>
      <c r="M48" s="101">
        <f>M28+M35+M47</f>
        <v>0</v>
      </c>
      <c r="N48" s="101">
        <f>N28+N35+N47</f>
        <v>0</v>
      </c>
    </row>
    <row r="49" spans="1:14" ht="12.75">
      <c r="A49" s="40"/>
      <c r="B49" s="42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1"/>
    </row>
    <row r="50" spans="2:13" ht="15" customHeight="1">
      <c r="B50" s="2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ht="15" customHeight="1">
      <c r="B51" s="2"/>
    </row>
    <row r="52" ht="15" customHeight="1">
      <c r="B52" s="2"/>
    </row>
    <row r="53" spans="1:14" ht="12.75" customHeight="1">
      <c r="A53" s="563" t="s">
        <v>128</v>
      </c>
      <c r="B53" s="565" t="s">
        <v>5</v>
      </c>
      <c r="C53" s="554" t="s">
        <v>369</v>
      </c>
      <c r="D53" s="555"/>
      <c r="E53" s="556"/>
      <c r="F53" s="567" t="s">
        <v>367</v>
      </c>
      <c r="G53" s="568"/>
      <c r="H53" s="569"/>
      <c r="I53" s="554" t="s">
        <v>368</v>
      </c>
      <c r="J53" s="555"/>
      <c r="K53" s="556"/>
      <c r="L53" s="554" t="s">
        <v>127</v>
      </c>
      <c r="M53" s="555"/>
      <c r="N53" s="556"/>
    </row>
    <row r="54" spans="1:14" ht="12.75">
      <c r="A54" s="564"/>
      <c r="B54" s="566"/>
      <c r="C54" s="557"/>
      <c r="D54" s="558"/>
      <c r="E54" s="559"/>
      <c r="F54" s="570"/>
      <c r="G54" s="571"/>
      <c r="H54" s="572"/>
      <c r="I54" s="557"/>
      <c r="J54" s="558"/>
      <c r="K54" s="559"/>
      <c r="L54" s="557"/>
      <c r="M54" s="558"/>
      <c r="N54" s="559"/>
    </row>
    <row r="55" spans="1:14" ht="12.75">
      <c r="A55" s="564"/>
      <c r="B55" s="566"/>
      <c r="C55" s="560"/>
      <c r="D55" s="561"/>
      <c r="E55" s="562"/>
      <c r="F55" s="573"/>
      <c r="G55" s="574"/>
      <c r="H55" s="575"/>
      <c r="I55" s="560"/>
      <c r="J55" s="561"/>
      <c r="K55" s="562"/>
      <c r="L55" s="560"/>
      <c r="M55" s="561"/>
      <c r="N55" s="562"/>
    </row>
    <row r="56" spans="1:17" ht="12.75">
      <c r="A56" s="38"/>
      <c r="B56" s="38"/>
      <c r="C56" s="72" t="s">
        <v>52</v>
      </c>
      <c r="D56" s="72" t="s">
        <v>100</v>
      </c>
      <c r="E56" s="72" t="s">
        <v>129</v>
      </c>
      <c r="F56" s="72" t="s">
        <v>52</v>
      </c>
      <c r="G56" s="72" t="s">
        <v>100</v>
      </c>
      <c r="H56" s="72" t="s">
        <v>129</v>
      </c>
      <c r="I56" s="72" t="s">
        <v>52</v>
      </c>
      <c r="J56" s="72" t="s">
        <v>100</v>
      </c>
      <c r="K56" s="72" t="s">
        <v>129</v>
      </c>
      <c r="L56" s="72" t="s">
        <v>52</v>
      </c>
      <c r="M56" s="72" t="s">
        <v>100</v>
      </c>
      <c r="N56" s="72" t="s">
        <v>129</v>
      </c>
      <c r="O56" s="6"/>
      <c r="P56" s="6"/>
      <c r="Q56" s="6"/>
    </row>
    <row r="57" spans="1:14" ht="12.75">
      <c r="A57" s="44">
        <v>38</v>
      </c>
      <c r="B57" s="47" t="s">
        <v>73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</row>
    <row r="58" spans="1:14" ht="12.75">
      <c r="A58" s="44">
        <v>39</v>
      </c>
      <c r="B58" s="47" t="s">
        <v>250</v>
      </c>
      <c r="C58" s="41">
        <v>0</v>
      </c>
      <c r="D58" s="41">
        <v>0</v>
      </c>
      <c r="E58" s="41">
        <v>0</v>
      </c>
      <c r="F58" s="41">
        <v>0</v>
      </c>
      <c r="G58" s="47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</row>
    <row r="59" spans="1:14" ht="12.75">
      <c r="A59" s="44">
        <v>40</v>
      </c>
      <c r="B59" s="47" t="s">
        <v>28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</row>
    <row r="60" spans="1:14" ht="12.75">
      <c r="A60" s="44">
        <v>41</v>
      </c>
      <c r="B60" s="47" t="s">
        <v>217</v>
      </c>
      <c r="C60" s="41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</row>
    <row r="61" spans="1:14" ht="12.75">
      <c r="A61" s="44">
        <v>42</v>
      </c>
      <c r="B61" s="47" t="s">
        <v>27</v>
      </c>
      <c r="C61" s="41">
        <v>0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</row>
    <row r="62" spans="1:14" ht="12.75">
      <c r="A62" s="44">
        <v>43</v>
      </c>
      <c r="B62" s="47" t="s">
        <v>344</v>
      </c>
      <c r="C62" s="41">
        <v>0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</row>
    <row r="63" spans="1:14" ht="12.75">
      <c r="A63" s="44">
        <v>44</v>
      </c>
      <c r="B63" s="47" t="s">
        <v>25</v>
      </c>
      <c r="C63" s="41">
        <v>2524</v>
      </c>
      <c r="D63" s="41">
        <v>867</v>
      </c>
      <c r="E63" s="41">
        <v>768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</row>
    <row r="64" spans="1:14" ht="12.75">
      <c r="A64" s="44">
        <v>45</v>
      </c>
      <c r="B64" s="47" t="s">
        <v>26</v>
      </c>
      <c r="C64" s="41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</row>
    <row r="65" spans="1:14" s="127" customFormat="1" ht="14.25">
      <c r="A65" s="44"/>
      <c r="B65" s="69" t="s">
        <v>117</v>
      </c>
      <c r="C65" s="101">
        <f aca="true" t="shared" si="4" ref="C65:N65">SUM(C56:C64)</f>
        <v>2524</v>
      </c>
      <c r="D65" s="101">
        <f t="shared" si="4"/>
        <v>867</v>
      </c>
      <c r="E65" s="101">
        <f t="shared" si="4"/>
        <v>768</v>
      </c>
      <c r="F65" s="101">
        <f t="shared" si="4"/>
        <v>0</v>
      </c>
      <c r="G65" s="101">
        <f t="shared" si="4"/>
        <v>0</v>
      </c>
      <c r="H65" s="101">
        <f t="shared" si="4"/>
        <v>0</v>
      </c>
      <c r="I65" s="101">
        <f t="shared" si="4"/>
        <v>0</v>
      </c>
      <c r="J65" s="101">
        <f t="shared" si="4"/>
        <v>0</v>
      </c>
      <c r="K65" s="101">
        <f t="shared" si="4"/>
        <v>0</v>
      </c>
      <c r="L65" s="101">
        <f t="shared" si="4"/>
        <v>0</v>
      </c>
      <c r="M65" s="101">
        <f t="shared" si="4"/>
        <v>0</v>
      </c>
      <c r="N65" s="101">
        <f t="shared" si="4"/>
        <v>0</v>
      </c>
    </row>
    <row r="66" spans="1:14" ht="12.75">
      <c r="A66" s="44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</row>
    <row r="67" spans="1:14" ht="12.75">
      <c r="A67" s="44">
        <v>46</v>
      </c>
      <c r="B67" s="41" t="s">
        <v>29</v>
      </c>
      <c r="C67" s="41">
        <v>0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</row>
    <row r="68" spans="1:14" ht="12.75">
      <c r="A68" s="44">
        <v>47</v>
      </c>
      <c r="B68" s="41" t="s">
        <v>124</v>
      </c>
      <c r="C68" s="41">
        <v>0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</row>
    <row r="69" spans="1:14" s="127" customFormat="1" ht="14.25">
      <c r="A69" s="125"/>
      <c r="B69" s="69" t="s">
        <v>117</v>
      </c>
      <c r="C69" s="101">
        <f aca="true" t="shared" si="5" ref="C69:N69">SUM(C67:C68)</f>
        <v>0</v>
      </c>
      <c r="D69" s="101">
        <f t="shared" si="5"/>
        <v>0</v>
      </c>
      <c r="E69" s="101">
        <f t="shared" si="5"/>
        <v>0</v>
      </c>
      <c r="F69" s="101">
        <f t="shared" si="5"/>
        <v>0</v>
      </c>
      <c r="G69" s="101">
        <f t="shared" si="5"/>
        <v>0</v>
      </c>
      <c r="H69" s="101">
        <f t="shared" si="5"/>
        <v>0</v>
      </c>
      <c r="I69" s="101">
        <f t="shared" si="5"/>
        <v>0</v>
      </c>
      <c r="J69" s="101">
        <f t="shared" si="5"/>
        <v>0</v>
      </c>
      <c r="K69" s="101">
        <f t="shared" si="5"/>
        <v>0</v>
      </c>
      <c r="L69" s="101">
        <f t="shared" si="5"/>
        <v>0</v>
      </c>
      <c r="M69" s="101">
        <f t="shared" si="5"/>
        <v>0</v>
      </c>
      <c r="N69" s="101">
        <f t="shared" si="5"/>
        <v>0</v>
      </c>
    </row>
    <row r="70" spans="1:14" s="127" customFormat="1" ht="14.25">
      <c r="A70" s="125"/>
      <c r="B70" s="69" t="s">
        <v>30</v>
      </c>
      <c r="C70" s="101">
        <f aca="true" t="shared" si="6" ref="C70:N70">+C48+C65+C69</f>
        <v>55031</v>
      </c>
      <c r="D70" s="101">
        <f t="shared" si="6"/>
        <v>77413</v>
      </c>
      <c r="E70" s="101">
        <f t="shared" si="6"/>
        <v>70392</v>
      </c>
      <c r="F70" s="101">
        <f t="shared" si="6"/>
        <v>13605</v>
      </c>
      <c r="G70" s="101">
        <f t="shared" si="6"/>
        <v>39900</v>
      </c>
      <c r="H70" s="101">
        <f t="shared" si="6"/>
        <v>35829</v>
      </c>
      <c r="I70" s="101">
        <f t="shared" si="6"/>
        <v>2599</v>
      </c>
      <c r="J70" s="101">
        <f t="shared" si="6"/>
        <v>4163</v>
      </c>
      <c r="K70" s="101">
        <f t="shared" si="6"/>
        <v>3404</v>
      </c>
      <c r="L70" s="101">
        <f t="shared" si="6"/>
        <v>0</v>
      </c>
      <c r="M70" s="101">
        <f t="shared" si="6"/>
        <v>0</v>
      </c>
      <c r="N70" s="101">
        <f t="shared" si="6"/>
        <v>0</v>
      </c>
    </row>
    <row r="71" ht="12.75">
      <c r="B71" s="6"/>
    </row>
    <row r="72" ht="12.75">
      <c r="B72" s="82" t="s">
        <v>400</v>
      </c>
    </row>
    <row r="73" ht="12.75">
      <c r="B73" s="6"/>
    </row>
  </sheetData>
  <sheetProtection/>
  <mergeCells count="12">
    <mergeCell ref="I4:K6"/>
    <mergeCell ref="L4:N6"/>
    <mergeCell ref="A4:A6"/>
    <mergeCell ref="B4:B6"/>
    <mergeCell ref="C4:E6"/>
    <mergeCell ref="F4:H6"/>
    <mergeCell ref="I53:K55"/>
    <mergeCell ref="L53:N55"/>
    <mergeCell ref="A53:A55"/>
    <mergeCell ref="B53:B55"/>
    <mergeCell ref="C53:E55"/>
    <mergeCell ref="F53:H55"/>
  </mergeCells>
  <printOptions gridLines="1" horizontalCentered="1"/>
  <pageMargins left="0.61" right="0.58" top="0.42" bottom="0.43" header="0.34" footer="0.37"/>
  <pageSetup blackAndWhite="1" horizontalDpi="300" verticalDpi="300" orientation="landscape" paperSize="9" scale="85" r:id="rId2"/>
  <rowBreaks count="1" manualBreakCount="1">
    <brk id="48" max="255" man="1"/>
  </rowBreaks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40">
      <selection activeCell="D53" sqref="D53"/>
    </sheetView>
  </sheetViews>
  <sheetFormatPr defaultColWidth="9.140625" defaultRowHeight="12.75"/>
  <cols>
    <col min="1" max="1" width="3.7109375" style="94" customWidth="1"/>
    <col min="2" max="2" width="22.28125" style="94" customWidth="1"/>
    <col min="3" max="3" width="12.00390625" style="100" customWidth="1"/>
    <col min="4" max="4" width="16.8515625" style="100" customWidth="1"/>
    <col min="5" max="5" width="12.28125" style="100" customWidth="1"/>
    <col min="6" max="6" width="18.8515625" style="100" customWidth="1"/>
    <col min="7" max="7" width="20.421875" style="100" customWidth="1"/>
    <col min="8" max="16384" width="9.140625" style="94" customWidth="1"/>
  </cols>
  <sheetData>
    <row r="1" spans="1:7" ht="15">
      <c r="A1" s="198"/>
      <c r="B1" s="198"/>
      <c r="C1" s="200"/>
      <c r="D1" s="200"/>
      <c r="E1" s="200"/>
      <c r="F1" s="200"/>
      <c r="G1" s="200"/>
    </row>
    <row r="2" spans="4:7" ht="15">
      <c r="D2" s="200"/>
      <c r="E2" s="200"/>
      <c r="F2" s="200"/>
      <c r="G2" s="200"/>
    </row>
    <row r="3" spans="4:7" ht="19.5" customHeight="1">
      <c r="D3" s="200"/>
      <c r="E3" s="200"/>
      <c r="F3" s="200"/>
      <c r="G3" s="200"/>
    </row>
    <row r="4" spans="1:7" ht="12.75">
      <c r="A4" s="208" t="s">
        <v>116</v>
      </c>
      <c r="B4" s="208" t="s">
        <v>5</v>
      </c>
      <c r="C4" s="576" t="s">
        <v>163</v>
      </c>
      <c r="D4" s="577"/>
      <c r="E4" s="578"/>
      <c r="F4" s="579" t="s">
        <v>150</v>
      </c>
      <c r="G4" s="580"/>
    </row>
    <row r="5" spans="1:7" ht="12.75">
      <c r="A5" s="204" t="s">
        <v>6</v>
      </c>
      <c r="B5" s="233"/>
      <c r="C5" s="234" t="s">
        <v>149</v>
      </c>
      <c r="D5" s="234" t="s">
        <v>164</v>
      </c>
      <c r="E5" s="234" t="s">
        <v>3</v>
      </c>
      <c r="F5" s="234" t="s">
        <v>153</v>
      </c>
      <c r="G5" s="234" t="s">
        <v>152</v>
      </c>
    </row>
    <row r="6" spans="1:7" ht="12.75">
      <c r="A6" s="233"/>
      <c r="B6" s="204"/>
      <c r="C6" s="235" t="s">
        <v>88</v>
      </c>
      <c r="D6" s="235" t="s">
        <v>166</v>
      </c>
      <c r="E6" s="235" t="s">
        <v>48</v>
      </c>
      <c r="F6" s="235" t="s">
        <v>409</v>
      </c>
      <c r="G6" s="235" t="s">
        <v>151</v>
      </c>
    </row>
    <row r="7" spans="1:7" ht="12.75">
      <c r="A7" s="205"/>
      <c r="B7" s="205"/>
      <c r="C7" s="196"/>
      <c r="D7" s="236" t="s">
        <v>165</v>
      </c>
      <c r="E7" s="236"/>
      <c r="F7" s="196"/>
      <c r="G7" s="196"/>
    </row>
    <row r="8" spans="1:13" ht="12.75">
      <c r="A8" s="92">
        <v>1</v>
      </c>
      <c r="B8" s="93" t="s">
        <v>7</v>
      </c>
      <c r="C8" s="93">
        <v>0</v>
      </c>
      <c r="D8" s="93">
        <v>0</v>
      </c>
      <c r="E8" s="93">
        <v>0</v>
      </c>
      <c r="F8" s="93">
        <v>0</v>
      </c>
      <c r="G8" s="93">
        <v>0</v>
      </c>
      <c r="H8" s="100"/>
      <c r="I8" s="100"/>
      <c r="J8" s="100"/>
      <c r="K8" s="100"/>
      <c r="L8" s="100"/>
      <c r="M8" s="100"/>
    </row>
    <row r="9" spans="1:13" ht="12.75">
      <c r="A9" s="92">
        <v>2</v>
      </c>
      <c r="B9" s="93" t="s">
        <v>8</v>
      </c>
      <c r="C9" s="93">
        <v>0</v>
      </c>
      <c r="D9" s="93">
        <v>0</v>
      </c>
      <c r="E9" s="93">
        <v>0</v>
      </c>
      <c r="F9" s="93">
        <v>0</v>
      </c>
      <c r="G9" s="93">
        <v>0</v>
      </c>
      <c r="H9" s="100"/>
      <c r="I9" s="100"/>
      <c r="J9" s="100"/>
      <c r="K9" s="100"/>
      <c r="L9" s="100"/>
      <c r="M9" s="100"/>
    </row>
    <row r="10" spans="1:13" ht="12.75">
      <c r="A10" s="92">
        <v>3</v>
      </c>
      <c r="B10" s="93" t="s">
        <v>9</v>
      </c>
      <c r="C10" s="93">
        <v>0</v>
      </c>
      <c r="D10" s="93">
        <v>0</v>
      </c>
      <c r="E10" s="93">
        <v>0</v>
      </c>
      <c r="F10" s="93">
        <v>0</v>
      </c>
      <c r="G10" s="93">
        <v>0</v>
      </c>
      <c r="H10" s="100"/>
      <c r="I10" s="100"/>
      <c r="J10" s="100"/>
      <c r="K10" s="100"/>
      <c r="L10" s="100"/>
      <c r="M10" s="100"/>
    </row>
    <row r="11" spans="1:13" ht="12.75">
      <c r="A11" s="92">
        <v>4</v>
      </c>
      <c r="B11" s="93" t="s">
        <v>10</v>
      </c>
      <c r="C11" s="93">
        <v>0</v>
      </c>
      <c r="D11" s="93">
        <v>0</v>
      </c>
      <c r="E11" s="93">
        <v>0</v>
      </c>
      <c r="F11" s="93">
        <v>0</v>
      </c>
      <c r="G11" s="93">
        <v>0</v>
      </c>
      <c r="H11" s="100"/>
      <c r="I11" s="100"/>
      <c r="J11" s="100"/>
      <c r="K11" s="100"/>
      <c r="L11" s="100"/>
      <c r="M11" s="100"/>
    </row>
    <row r="12" spans="1:13" ht="12.75">
      <c r="A12" s="92">
        <v>5</v>
      </c>
      <c r="B12" s="93" t="s">
        <v>11</v>
      </c>
      <c r="C12" s="93">
        <v>0</v>
      </c>
      <c r="D12" s="93">
        <v>0</v>
      </c>
      <c r="E12" s="93">
        <v>0</v>
      </c>
      <c r="F12" s="93">
        <v>0</v>
      </c>
      <c r="G12" s="93">
        <v>0</v>
      </c>
      <c r="H12" s="100"/>
      <c r="I12" s="100"/>
      <c r="J12" s="100"/>
      <c r="K12" s="100"/>
      <c r="L12" s="100"/>
      <c r="M12" s="100"/>
    </row>
    <row r="13" spans="1:13" ht="12.75">
      <c r="A13" s="92">
        <v>6</v>
      </c>
      <c r="B13" s="93" t="s">
        <v>12</v>
      </c>
      <c r="C13" s="93">
        <v>0</v>
      </c>
      <c r="D13" s="93">
        <v>0</v>
      </c>
      <c r="E13" s="93">
        <v>0</v>
      </c>
      <c r="F13" s="93">
        <v>0</v>
      </c>
      <c r="G13" s="93">
        <v>0</v>
      </c>
      <c r="H13" s="100"/>
      <c r="I13" s="100"/>
      <c r="J13" s="100"/>
      <c r="K13" s="100"/>
      <c r="L13" s="100"/>
      <c r="M13" s="100"/>
    </row>
    <row r="14" spans="1:13" s="82" customFormat="1" ht="12.75">
      <c r="A14" s="44">
        <v>7</v>
      </c>
      <c r="B14" s="47" t="s">
        <v>13</v>
      </c>
      <c r="C14" s="47">
        <v>663</v>
      </c>
      <c r="D14" s="47">
        <v>1950</v>
      </c>
      <c r="E14" s="47">
        <v>4968</v>
      </c>
      <c r="F14" s="47">
        <v>0</v>
      </c>
      <c r="G14" s="47">
        <v>0</v>
      </c>
      <c r="H14" s="16"/>
      <c r="I14" s="16"/>
      <c r="J14" s="16"/>
      <c r="K14" s="16"/>
      <c r="L14" s="16"/>
      <c r="M14" s="16"/>
    </row>
    <row r="15" spans="1:13" s="82" customFormat="1" ht="12.75">
      <c r="A15" s="44">
        <v>8</v>
      </c>
      <c r="B15" s="47" t="s">
        <v>154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16"/>
      <c r="I15" s="16"/>
      <c r="J15" s="16"/>
      <c r="K15" s="16"/>
      <c r="L15" s="16"/>
      <c r="M15" s="16"/>
    </row>
    <row r="16" spans="1:13" ht="12.75">
      <c r="A16" s="92">
        <v>9</v>
      </c>
      <c r="B16" s="93" t="s">
        <v>14</v>
      </c>
      <c r="C16" s="93">
        <v>0</v>
      </c>
      <c r="D16" s="93">
        <v>0</v>
      </c>
      <c r="E16" s="93">
        <v>15</v>
      </c>
      <c r="F16" s="93">
        <v>0</v>
      </c>
      <c r="G16" s="93">
        <v>0</v>
      </c>
      <c r="H16" s="100"/>
      <c r="I16" s="100"/>
      <c r="J16" s="100"/>
      <c r="K16" s="100"/>
      <c r="L16" s="100"/>
      <c r="M16" s="100"/>
    </row>
    <row r="17" spans="1:13" ht="12.75">
      <c r="A17" s="44">
        <v>10</v>
      </c>
      <c r="B17" s="93" t="s">
        <v>218</v>
      </c>
      <c r="C17" s="93">
        <v>0</v>
      </c>
      <c r="D17" s="93">
        <v>0</v>
      </c>
      <c r="E17" s="93">
        <v>0</v>
      </c>
      <c r="F17" s="93">
        <v>0</v>
      </c>
      <c r="G17" s="93">
        <v>0</v>
      </c>
      <c r="H17" s="100"/>
      <c r="I17" s="100"/>
      <c r="J17" s="100"/>
      <c r="K17" s="100"/>
      <c r="L17" s="100"/>
      <c r="M17" s="100"/>
    </row>
    <row r="18" spans="1:13" ht="12.75">
      <c r="A18" s="92">
        <v>11</v>
      </c>
      <c r="B18" s="93" t="s">
        <v>15</v>
      </c>
      <c r="C18" s="93">
        <v>0</v>
      </c>
      <c r="D18" s="93">
        <v>0</v>
      </c>
      <c r="E18" s="93">
        <v>0</v>
      </c>
      <c r="F18" s="93">
        <v>0</v>
      </c>
      <c r="G18" s="93">
        <v>0</v>
      </c>
      <c r="H18" s="100"/>
      <c r="I18" s="100"/>
      <c r="J18" s="100"/>
      <c r="K18" s="100"/>
      <c r="L18" s="100"/>
      <c r="M18" s="100"/>
    </row>
    <row r="19" spans="1:13" ht="12.75">
      <c r="A19" s="92">
        <v>12</v>
      </c>
      <c r="B19" s="93" t="s">
        <v>16</v>
      </c>
      <c r="C19" s="93">
        <v>0</v>
      </c>
      <c r="D19" s="93">
        <v>0</v>
      </c>
      <c r="E19" s="93">
        <v>0</v>
      </c>
      <c r="F19" s="93">
        <v>0</v>
      </c>
      <c r="G19" s="93">
        <v>0</v>
      </c>
      <c r="H19" s="100"/>
      <c r="I19" s="100"/>
      <c r="J19" s="100"/>
      <c r="K19" s="100"/>
      <c r="L19" s="100"/>
      <c r="M19" s="100"/>
    </row>
    <row r="20" spans="1:13" ht="12.75">
      <c r="A20" s="92">
        <v>13</v>
      </c>
      <c r="B20" s="93" t="s">
        <v>17</v>
      </c>
      <c r="C20" s="93">
        <v>0</v>
      </c>
      <c r="D20" s="93">
        <v>0</v>
      </c>
      <c r="E20" s="93">
        <v>0</v>
      </c>
      <c r="F20" s="93">
        <v>0</v>
      </c>
      <c r="G20" s="93">
        <v>0</v>
      </c>
      <c r="H20" s="100"/>
      <c r="I20" s="100"/>
      <c r="J20" s="100"/>
      <c r="K20" s="100"/>
      <c r="L20" s="100"/>
      <c r="M20" s="100"/>
    </row>
    <row r="21" spans="1:13" ht="12.75">
      <c r="A21" s="92">
        <v>14</v>
      </c>
      <c r="B21" s="93" t="s">
        <v>155</v>
      </c>
      <c r="C21" s="93">
        <v>1987</v>
      </c>
      <c r="D21" s="93">
        <v>0</v>
      </c>
      <c r="E21" s="93">
        <v>3241</v>
      </c>
      <c r="F21" s="93">
        <v>0</v>
      </c>
      <c r="G21" s="93">
        <v>0</v>
      </c>
      <c r="H21" s="100"/>
      <c r="I21" s="100"/>
      <c r="J21" s="100"/>
      <c r="K21" s="100"/>
      <c r="L21" s="100"/>
      <c r="M21" s="100"/>
    </row>
    <row r="22" spans="1:13" ht="12.75">
      <c r="A22" s="92">
        <v>15</v>
      </c>
      <c r="B22" s="93" t="s">
        <v>72</v>
      </c>
      <c r="C22" s="93">
        <v>0</v>
      </c>
      <c r="D22" s="93">
        <v>0</v>
      </c>
      <c r="E22" s="93">
        <v>0</v>
      </c>
      <c r="F22" s="93">
        <v>0</v>
      </c>
      <c r="G22" s="93">
        <v>0</v>
      </c>
      <c r="H22" s="100"/>
      <c r="I22" s="100"/>
      <c r="J22" s="100"/>
      <c r="K22" s="100"/>
      <c r="L22" s="100"/>
      <c r="M22" s="100"/>
    </row>
    <row r="23" spans="1:13" ht="12.75">
      <c r="A23" s="92">
        <v>16</v>
      </c>
      <c r="B23" s="93" t="s">
        <v>99</v>
      </c>
      <c r="C23" s="93">
        <v>0</v>
      </c>
      <c r="D23" s="93">
        <v>0</v>
      </c>
      <c r="E23" s="93">
        <v>0</v>
      </c>
      <c r="F23" s="93">
        <v>0</v>
      </c>
      <c r="G23" s="93">
        <v>0</v>
      </c>
      <c r="H23" s="100"/>
      <c r="I23" s="100"/>
      <c r="J23" s="100"/>
      <c r="K23" s="100"/>
      <c r="L23" s="100"/>
      <c r="M23" s="100"/>
    </row>
    <row r="24" spans="1:13" s="82" customFormat="1" ht="12.75">
      <c r="A24" s="44">
        <v>17</v>
      </c>
      <c r="B24" s="47" t="s">
        <v>20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16"/>
      <c r="I24" s="16"/>
      <c r="J24" s="16"/>
      <c r="K24" s="16"/>
      <c r="L24" s="16"/>
      <c r="M24" s="16"/>
    </row>
    <row r="25" spans="1:13" ht="12.75">
      <c r="A25" s="92">
        <v>18</v>
      </c>
      <c r="B25" s="93" t="s">
        <v>21</v>
      </c>
      <c r="C25" s="93">
        <v>0</v>
      </c>
      <c r="D25" s="93">
        <v>0</v>
      </c>
      <c r="E25" s="93">
        <v>0</v>
      </c>
      <c r="F25" s="93">
        <v>0</v>
      </c>
      <c r="G25" s="93">
        <v>0</v>
      </c>
      <c r="H25" s="100"/>
      <c r="I25" s="100"/>
      <c r="J25" s="100"/>
      <c r="K25" s="100"/>
      <c r="L25" s="100"/>
      <c r="M25" s="100"/>
    </row>
    <row r="26" spans="1:13" ht="12.75">
      <c r="A26" s="92">
        <v>19</v>
      </c>
      <c r="B26" s="93" t="s">
        <v>19</v>
      </c>
      <c r="C26" s="93">
        <v>0</v>
      </c>
      <c r="D26" s="93">
        <v>0</v>
      </c>
      <c r="E26" s="93">
        <v>0</v>
      </c>
      <c r="F26" s="93">
        <v>0</v>
      </c>
      <c r="G26" s="93">
        <v>0</v>
      </c>
      <c r="H26" s="100"/>
      <c r="I26" s="100"/>
      <c r="J26" s="100"/>
      <c r="K26" s="100"/>
      <c r="L26" s="100"/>
      <c r="M26" s="100"/>
    </row>
    <row r="27" spans="1:13" ht="12" customHeight="1">
      <c r="A27" s="92">
        <v>20</v>
      </c>
      <c r="B27" s="93" t="s">
        <v>118</v>
      </c>
      <c r="C27" s="93">
        <v>0</v>
      </c>
      <c r="D27" s="93">
        <v>0</v>
      </c>
      <c r="E27" s="93">
        <v>0</v>
      </c>
      <c r="F27" s="93">
        <v>0</v>
      </c>
      <c r="G27" s="93">
        <v>0</v>
      </c>
      <c r="H27" s="100"/>
      <c r="I27" s="100"/>
      <c r="J27" s="100"/>
      <c r="K27" s="100"/>
      <c r="L27" s="100"/>
      <c r="M27" s="100"/>
    </row>
    <row r="28" spans="1:13" s="206" customFormat="1" ht="14.25">
      <c r="A28" s="201"/>
      <c r="B28" s="202" t="s">
        <v>210</v>
      </c>
      <c r="C28" s="202">
        <f>SUM(C8:C27)</f>
        <v>2650</v>
      </c>
      <c r="D28" s="202">
        <f>SUM(D8:D27)</f>
        <v>1950</v>
      </c>
      <c r="E28" s="202">
        <f>SUM(E8:E27)</f>
        <v>8224</v>
      </c>
      <c r="F28" s="202">
        <f>SUM(F8:F27)</f>
        <v>0</v>
      </c>
      <c r="G28" s="202">
        <f>SUM(G8:G27)</f>
        <v>0</v>
      </c>
      <c r="H28" s="213"/>
      <c r="I28" s="213"/>
      <c r="J28" s="213"/>
      <c r="K28" s="213"/>
      <c r="L28" s="213"/>
      <c r="M28" s="213"/>
    </row>
    <row r="29" spans="1:13" ht="12.75">
      <c r="A29" s="44">
        <v>21</v>
      </c>
      <c r="B29" s="93" t="s">
        <v>23</v>
      </c>
      <c r="C29" s="93">
        <v>0</v>
      </c>
      <c r="D29" s="93">
        <v>0</v>
      </c>
      <c r="E29" s="93">
        <v>0</v>
      </c>
      <c r="F29" s="93">
        <v>0</v>
      </c>
      <c r="G29" s="93">
        <v>0</v>
      </c>
      <c r="H29" s="100"/>
      <c r="I29" s="100"/>
      <c r="J29" s="100"/>
      <c r="K29" s="100"/>
      <c r="L29" s="100"/>
      <c r="M29" s="100"/>
    </row>
    <row r="30" spans="1:13" ht="12.75">
      <c r="A30" s="44">
        <v>22</v>
      </c>
      <c r="B30" s="93" t="s">
        <v>245</v>
      </c>
      <c r="C30" s="93">
        <v>0</v>
      </c>
      <c r="D30" s="93">
        <v>0</v>
      </c>
      <c r="E30" s="93">
        <v>0</v>
      </c>
      <c r="F30" s="93">
        <v>0</v>
      </c>
      <c r="G30" s="93">
        <v>0</v>
      </c>
      <c r="H30" s="100"/>
      <c r="I30" s="100"/>
      <c r="J30" s="100"/>
      <c r="K30" s="100"/>
      <c r="L30" s="100"/>
      <c r="M30" s="100"/>
    </row>
    <row r="31" spans="1:13" ht="12.75">
      <c r="A31" s="44">
        <v>23</v>
      </c>
      <c r="B31" s="93" t="s">
        <v>160</v>
      </c>
      <c r="C31" s="93">
        <v>0</v>
      </c>
      <c r="D31" s="93">
        <v>0</v>
      </c>
      <c r="E31" s="93">
        <v>0</v>
      </c>
      <c r="F31" s="93">
        <v>0</v>
      </c>
      <c r="G31" s="93">
        <v>0</v>
      </c>
      <c r="H31" s="100"/>
      <c r="I31" s="100"/>
      <c r="J31" s="100"/>
      <c r="K31" s="100"/>
      <c r="L31" s="100"/>
      <c r="M31" s="100"/>
    </row>
    <row r="32" spans="1:13" ht="12.75">
      <c r="A32" s="44">
        <v>24</v>
      </c>
      <c r="B32" s="93" t="s">
        <v>22</v>
      </c>
      <c r="C32" s="93">
        <v>0</v>
      </c>
      <c r="D32" s="93">
        <v>0</v>
      </c>
      <c r="E32" s="93">
        <v>0</v>
      </c>
      <c r="F32" s="93">
        <v>73</v>
      </c>
      <c r="G32" s="93">
        <v>0</v>
      </c>
      <c r="H32" s="100"/>
      <c r="I32" s="100"/>
      <c r="J32" s="100"/>
      <c r="K32" s="100"/>
      <c r="L32" s="100"/>
      <c r="M32" s="100"/>
    </row>
    <row r="33" spans="1:13" s="82" customFormat="1" ht="12.75">
      <c r="A33" s="44">
        <v>25</v>
      </c>
      <c r="B33" s="47" t="s">
        <v>133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16"/>
      <c r="I33" s="16"/>
      <c r="J33" s="16"/>
      <c r="K33" s="16"/>
      <c r="L33" s="16"/>
      <c r="M33" s="16"/>
    </row>
    <row r="34" spans="1:13" ht="12.75">
      <c r="A34" s="44">
        <v>26</v>
      </c>
      <c r="B34" s="93" t="s">
        <v>18</v>
      </c>
      <c r="C34" s="93">
        <v>24152</v>
      </c>
      <c r="D34" s="93">
        <v>33923</v>
      </c>
      <c r="E34" s="93">
        <v>38223</v>
      </c>
      <c r="F34" s="93">
        <v>0</v>
      </c>
      <c r="G34" s="93">
        <v>0</v>
      </c>
      <c r="H34" s="100"/>
      <c r="I34" s="100"/>
      <c r="J34" s="100"/>
      <c r="K34" s="100"/>
      <c r="L34" s="100"/>
      <c r="M34" s="100"/>
    </row>
    <row r="35" spans="1:13" s="206" customFormat="1" ht="14.25">
      <c r="A35" s="201"/>
      <c r="B35" s="202" t="s">
        <v>212</v>
      </c>
      <c r="C35" s="202">
        <f>SUM(C29:C34)</f>
        <v>24152</v>
      </c>
      <c r="D35" s="202">
        <f>SUM(D29:D34)</f>
        <v>33923</v>
      </c>
      <c r="E35" s="202">
        <f>SUM(E29:E34)</f>
        <v>38223</v>
      </c>
      <c r="F35" s="202">
        <f>SUM(F29:F34)</f>
        <v>73</v>
      </c>
      <c r="G35" s="202">
        <f>SUM(G29:G34)</f>
        <v>0</v>
      </c>
      <c r="H35" s="213"/>
      <c r="I35" s="213"/>
      <c r="J35" s="213"/>
      <c r="K35" s="213"/>
      <c r="L35" s="213"/>
      <c r="M35" s="213"/>
    </row>
    <row r="36" spans="1:13" s="82" customFormat="1" ht="12.75">
      <c r="A36" s="44">
        <v>27</v>
      </c>
      <c r="B36" s="47" t="s">
        <v>214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16"/>
      <c r="I36" s="16"/>
      <c r="J36" s="16"/>
      <c r="K36" s="16"/>
      <c r="L36" s="16"/>
      <c r="M36" s="16"/>
    </row>
    <row r="37" spans="1:13" ht="12.75">
      <c r="A37" s="44">
        <v>28</v>
      </c>
      <c r="B37" s="93" t="s">
        <v>205</v>
      </c>
      <c r="C37" s="93">
        <v>0</v>
      </c>
      <c r="D37" s="93">
        <v>0</v>
      </c>
      <c r="E37" s="93">
        <v>0</v>
      </c>
      <c r="F37" s="93">
        <v>0</v>
      </c>
      <c r="G37" s="93">
        <v>0</v>
      </c>
      <c r="H37" s="100"/>
      <c r="I37" s="100"/>
      <c r="J37" s="100"/>
      <c r="K37" s="100"/>
      <c r="L37" s="100"/>
      <c r="M37" s="100"/>
    </row>
    <row r="38" spans="1:13" s="82" customFormat="1" ht="12.75">
      <c r="A38" s="44">
        <v>29</v>
      </c>
      <c r="B38" s="47" t="s">
        <v>206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16"/>
      <c r="I38" s="16"/>
      <c r="J38" s="16"/>
      <c r="K38" s="16"/>
      <c r="L38" s="16"/>
      <c r="M38" s="16"/>
    </row>
    <row r="39" spans="1:13" ht="12.75">
      <c r="A39" s="44">
        <v>30</v>
      </c>
      <c r="B39" s="93" t="s">
        <v>234</v>
      </c>
      <c r="C39" s="93">
        <v>0</v>
      </c>
      <c r="D39" s="93">
        <v>0</v>
      </c>
      <c r="E39" s="93">
        <v>0</v>
      </c>
      <c r="F39" s="93">
        <v>0</v>
      </c>
      <c r="G39" s="93">
        <v>0</v>
      </c>
      <c r="H39" s="100"/>
      <c r="I39" s="100"/>
      <c r="J39" s="100"/>
      <c r="K39" s="100"/>
      <c r="L39" s="100"/>
      <c r="M39" s="100"/>
    </row>
    <row r="40" spans="1:13" ht="12.75">
      <c r="A40" s="88">
        <v>31</v>
      </c>
      <c r="B40" s="93" t="s">
        <v>224</v>
      </c>
      <c r="C40" s="93">
        <v>0</v>
      </c>
      <c r="D40" s="93">
        <v>0</v>
      </c>
      <c r="E40" s="93">
        <v>0</v>
      </c>
      <c r="F40" s="93">
        <v>0</v>
      </c>
      <c r="G40" s="93">
        <v>0</v>
      </c>
      <c r="H40" s="100"/>
      <c r="I40" s="100"/>
      <c r="J40" s="100"/>
      <c r="K40" s="100"/>
      <c r="L40" s="100"/>
      <c r="M40" s="100"/>
    </row>
    <row r="41" spans="1:13" s="82" customFormat="1" ht="12.75">
      <c r="A41" s="44">
        <v>32</v>
      </c>
      <c r="B41" s="47" t="s">
        <v>236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16"/>
      <c r="I41" s="16"/>
      <c r="J41" s="16"/>
      <c r="K41" s="16"/>
      <c r="L41" s="16"/>
      <c r="M41" s="16"/>
    </row>
    <row r="42" spans="1:13" ht="12.75">
      <c r="A42" s="44">
        <v>33</v>
      </c>
      <c r="B42" s="93" t="s">
        <v>24</v>
      </c>
      <c r="C42" s="93">
        <v>0</v>
      </c>
      <c r="D42" s="93">
        <v>0</v>
      </c>
      <c r="E42" s="93">
        <v>0</v>
      </c>
      <c r="F42" s="93">
        <v>0</v>
      </c>
      <c r="G42" s="93">
        <v>0</v>
      </c>
      <c r="H42" s="100"/>
      <c r="I42" s="100"/>
      <c r="J42" s="100"/>
      <c r="K42" s="100"/>
      <c r="L42" s="100"/>
      <c r="M42" s="100"/>
    </row>
    <row r="43" spans="1:13" ht="12.75">
      <c r="A43" s="44">
        <v>34</v>
      </c>
      <c r="B43" s="93" t="s">
        <v>209</v>
      </c>
      <c r="C43" s="93">
        <v>0</v>
      </c>
      <c r="D43" s="93">
        <v>0</v>
      </c>
      <c r="E43" s="93">
        <v>0</v>
      </c>
      <c r="F43" s="93">
        <v>0</v>
      </c>
      <c r="G43" s="93">
        <v>0</v>
      </c>
      <c r="H43" s="100"/>
      <c r="I43" s="100"/>
      <c r="J43" s="100"/>
      <c r="K43" s="100"/>
      <c r="L43" s="100"/>
      <c r="M43" s="100"/>
    </row>
    <row r="44" spans="1:13" ht="12.75">
      <c r="A44" s="44">
        <v>35</v>
      </c>
      <c r="B44" s="93" t="s">
        <v>331</v>
      </c>
      <c r="C44" s="93">
        <v>0</v>
      </c>
      <c r="D44" s="93">
        <v>0</v>
      </c>
      <c r="E44" s="93">
        <v>0</v>
      </c>
      <c r="F44" s="93">
        <v>0</v>
      </c>
      <c r="G44" s="93">
        <v>0</v>
      </c>
      <c r="H44" s="100"/>
      <c r="I44" s="100"/>
      <c r="J44" s="100"/>
      <c r="K44" s="100"/>
      <c r="L44" s="100"/>
      <c r="M44" s="100"/>
    </row>
    <row r="45" spans="1:13" ht="12.75">
      <c r="A45" s="44">
        <v>36</v>
      </c>
      <c r="B45" s="93" t="s">
        <v>411</v>
      </c>
      <c r="C45" s="93">
        <v>0</v>
      </c>
      <c r="D45" s="93">
        <v>0</v>
      </c>
      <c r="E45" s="93">
        <v>100</v>
      </c>
      <c r="F45" s="93">
        <v>0</v>
      </c>
      <c r="G45" s="93">
        <v>0</v>
      </c>
      <c r="H45" s="100"/>
      <c r="I45" s="100"/>
      <c r="J45" s="100"/>
      <c r="K45" s="100"/>
      <c r="L45" s="100"/>
      <c r="M45" s="100"/>
    </row>
    <row r="46" spans="1:13" ht="12.75">
      <c r="A46" s="44" t="s">
        <v>31</v>
      </c>
      <c r="B46" s="94" t="s">
        <v>347</v>
      </c>
      <c r="C46" s="98">
        <f>SUM(C36:C45)</f>
        <v>0</v>
      </c>
      <c r="D46" s="98">
        <f>SUM(D36:D45)</f>
        <v>0</v>
      </c>
      <c r="E46" s="98">
        <f>SUM(E36:E45)</f>
        <v>100</v>
      </c>
      <c r="F46" s="98">
        <f>SUM(F36:F45)</f>
        <v>0</v>
      </c>
      <c r="G46" s="98">
        <f>SUM(G36:G45)</f>
        <v>0</v>
      </c>
      <c r="H46" s="100"/>
      <c r="I46" s="100"/>
      <c r="J46" s="100"/>
      <c r="K46" s="100"/>
      <c r="L46" s="100"/>
      <c r="M46" s="100"/>
    </row>
    <row r="47" spans="1:7" s="206" customFormat="1" ht="14.25">
      <c r="A47" s="201"/>
      <c r="B47" s="203" t="s">
        <v>30</v>
      </c>
      <c r="C47" s="202">
        <f>C28+C35+C43+C46</f>
        <v>26802</v>
      </c>
      <c r="D47" s="202">
        <f>D28+D35+D43+D46</f>
        <v>35873</v>
      </c>
      <c r="E47" s="202">
        <f>E28+E35+E43+E46</f>
        <v>46547</v>
      </c>
      <c r="F47" s="202">
        <f>F28+F35+F43+F46</f>
        <v>73</v>
      </c>
      <c r="G47" s="202">
        <f>G28+G35+G43+G46</f>
        <v>0</v>
      </c>
    </row>
    <row r="49" ht="12.75">
      <c r="B49" s="82" t="s">
        <v>401</v>
      </c>
    </row>
    <row r="50" spans="3:4" ht="12.75">
      <c r="C50" s="197"/>
      <c r="D50" s="197"/>
    </row>
  </sheetData>
  <sheetProtection/>
  <mergeCells count="2">
    <mergeCell ref="C4:E4"/>
    <mergeCell ref="F4:G4"/>
  </mergeCells>
  <printOptions gridLines="1" horizontalCentered="1"/>
  <pageMargins left="0.75" right="0.75" top="0.49" bottom="0.52" header="0.37" footer="0.37"/>
  <pageSetup blackAndWhite="1" horizontalDpi="300" verticalDpi="300" orientation="landscape" paperSize="9" scale="85" r:id="rId2"/>
  <headerFooter alignWithMargins="0">
    <oddFooter>&amp;C&amp;"Arial,Bold"*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50"/>
  <sheetViews>
    <sheetView zoomScale="120" zoomScaleNormal="120" zoomScalePageLayoutView="0" workbookViewId="0" topLeftCell="C1">
      <selection activeCell="C61" sqref="C61"/>
    </sheetView>
  </sheetViews>
  <sheetFormatPr defaultColWidth="9.140625" defaultRowHeight="12.75"/>
  <cols>
    <col min="1" max="1" width="5.140625" style="257" customWidth="1"/>
    <col min="2" max="2" width="25.7109375" style="250" customWidth="1"/>
    <col min="3" max="3" width="14.00390625" style="250" customWidth="1"/>
    <col min="4" max="4" width="18.8515625" style="250" customWidth="1"/>
    <col min="5" max="5" width="15.7109375" style="250" customWidth="1"/>
    <col min="6" max="6" width="15.28125" style="257" customWidth="1"/>
    <col min="7" max="7" width="25.28125" style="257" customWidth="1"/>
    <col min="8" max="16384" width="9.140625" style="250" customWidth="1"/>
  </cols>
  <sheetData>
    <row r="1" spans="3:7" ht="12.75">
      <c r="C1" s="251"/>
      <c r="D1" s="252"/>
      <c r="E1" s="252"/>
      <c r="F1" s="253"/>
      <c r="G1" s="254"/>
    </row>
    <row r="2" spans="3:7" ht="12.75">
      <c r="C2" s="251"/>
      <c r="D2" s="252"/>
      <c r="E2" s="252"/>
      <c r="F2" s="253"/>
      <c r="G2" s="254"/>
    </row>
    <row r="3" spans="2:7" ht="12.75">
      <c r="B3" s="263"/>
      <c r="C3" s="258"/>
      <c r="D3" s="252"/>
      <c r="E3" s="252"/>
      <c r="F3" s="253"/>
      <c r="G3" s="254"/>
    </row>
    <row r="4" spans="3:7" ht="12.75">
      <c r="C4" s="251"/>
      <c r="D4" s="252"/>
      <c r="E4" s="252"/>
      <c r="F4" s="253"/>
      <c r="G4" s="254"/>
    </row>
    <row r="5" spans="3:7" ht="12.75">
      <c r="C5" s="251"/>
      <c r="D5" s="252"/>
      <c r="E5" s="252"/>
      <c r="F5" s="253"/>
      <c r="G5" s="254"/>
    </row>
    <row r="6" spans="3:7" ht="12.75">
      <c r="C6" s="251"/>
      <c r="D6" s="252"/>
      <c r="E6" s="252"/>
      <c r="F6" s="253"/>
      <c r="G6" s="254"/>
    </row>
    <row r="7" spans="1:7" ht="12.75">
      <c r="A7" s="244" t="s">
        <v>317</v>
      </c>
      <c r="B7" s="244" t="s">
        <v>318</v>
      </c>
      <c r="C7" s="245" t="s">
        <v>261</v>
      </c>
      <c r="D7" s="245" t="s">
        <v>262</v>
      </c>
      <c r="E7" s="245" t="s">
        <v>263</v>
      </c>
      <c r="F7" s="245" t="s">
        <v>264</v>
      </c>
      <c r="G7" s="245" t="s">
        <v>263</v>
      </c>
    </row>
    <row r="8" spans="1:7" ht="12.75">
      <c r="A8" s="259"/>
      <c r="B8" s="259"/>
      <c r="C8" s="246" t="s">
        <v>265</v>
      </c>
      <c r="D8" s="246" t="s">
        <v>266</v>
      </c>
      <c r="E8" s="246" t="s">
        <v>262</v>
      </c>
      <c r="F8" s="246" t="s">
        <v>267</v>
      </c>
      <c r="G8" s="246" t="s">
        <v>268</v>
      </c>
    </row>
    <row r="9" spans="1:7" ht="12.75" customHeight="1">
      <c r="A9" s="259">
        <v>1</v>
      </c>
      <c r="B9" s="260" t="s">
        <v>269</v>
      </c>
      <c r="C9" s="260">
        <v>35792</v>
      </c>
      <c r="D9" s="260">
        <v>24176</v>
      </c>
      <c r="E9" s="260">
        <v>21659</v>
      </c>
      <c r="F9" s="260">
        <v>1478</v>
      </c>
      <c r="G9" s="260">
        <f>E9*100/(D9-F9)</f>
        <v>95.42250418539078</v>
      </c>
    </row>
    <row r="10" spans="1:7" ht="12.75" customHeight="1">
      <c r="A10" s="259">
        <v>2</v>
      </c>
      <c r="B10" s="260" t="s">
        <v>270</v>
      </c>
      <c r="C10" s="260">
        <v>1952</v>
      </c>
      <c r="D10" s="260">
        <v>1009</v>
      </c>
      <c r="E10" s="260">
        <v>150</v>
      </c>
      <c r="F10" s="260">
        <v>859</v>
      </c>
      <c r="G10" s="260">
        <f aca="true" t="shared" si="0" ref="G10:G50">E10*100/(D10-F10)</f>
        <v>100</v>
      </c>
    </row>
    <row r="11" spans="1:7" ht="12.75" customHeight="1">
      <c r="A11" s="259">
        <v>3</v>
      </c>
      <c r="B11" s="260" t="s">
        <v>271</v>
      </c>
      <c r="C11" s="260">
        <v>6482</v>
      </c>
      <c r="D11" s="260">
        <v>4769</v>
      </c>
      <c r="E11" s="260">
        <v>4122</v>
      </c>
      <c r="F11" s="260">
        <v>647</v>
      </c>
      <c r="G11" s="260">
        <f t="shared" si="0"/>
        <v>100</v>
      </c>
    </row>
    <row r="12" spans="1:7" ht="12.75" customHeight="1">
      <c r="A12" s="259">
        <v>4</v>
      </c>
      <c r="B12" s="260" t="s">
        <v>272</v>
      </c>
      <c r="C12" s="260">
        <v>24114</v>
      </c>
      <c r="D12" s="260">
        <v>13662</v>
      </c>
      <c r="E12" s="260">
        <v>8117</v>
      </c>
      <c r="F12" s="260">
        <v>3565</v>
      </c>
      <c r="G12" s="260">
        <f t="shared" si="0"/>
        <v>80.39021491532138</v>
      </c>
    </row>
    <row r="13" spans="1:7" ht="12.75" customHeight="1">
      <c r="A13" s="259">
        <v>5</v>
      </c>
      <c r="B13" s="260" t="s">
        <v>273</v>
      </c>
      <c r="C13" s="260">
        <v>945</v>
      </c>
      <c r="D13" s="260">
        <v>614</v>
      </c>
      <c r="E13" s="260">
        <v>511</v>
      </c>
      <c r="F13" s="260">
        <v>103</v>
      </c>
      <c r="G13" s="260">
        <f t="shared" si="0"/>
        <v>100</v>
      </c>
    </row>
    <row r="14" spans="1:7" ht="12.75" customHeight="1">
      <c r="A14" s="259">
        <v>6</v>
      </c>
      <c r="B14" s="260" t="s">
        <v>274</v>
      </c>
      <c r="C14" s="260">
        <v>1296</v>
      </c>
      <c r="D14" s="260">
        <v>826</v>
      </c>
      <c r="E14" s="260">
        <v>607</v>
      </c>
      <c r="F14" s="260">
        <v>206</v>
      </c>
      <c r="G14" s="260">
        <f t="shared" si="0"/>
        <v>97.90322580645162</v>
      </c>
    </row>
    <row r="15" spans="1:7" ht="12.75" customHeight="1">
      <c r="A15" s="259">
        <v>7</v>
      </c>
      <c r="B15" s="260" t="s">
        <v>275</v>
      </c>
      <c r="C15" s="260">
        <v>4967</v>
      </c>
      <c r="D15" s="260">
        <v>897</v>
      </c>
      <c r="E15" s="260">
        <v>897</v>
      </c>
      <c r="F15" s="260">
        <v>0</v>
      </c>
      <c r="G15" s="260">
        <f t="shared" si="0"/>
        <v>100</v>
      </c>
    </row>
    <row r="16" spans="1:7" ht="12.75" customHeight="1">
      <c r="A16" s="259">
        <v>8</v>
      </c>
      <c r="B16" s="260" t="s">
        <v>276</v>
      </c>
      <c r="C16" s="260">
        <v>70675</v>
      </c>
      <c r="D16" s="260">
        <v>61976</v>
      </c>
      <c r="E16" s="260">
        <v>43770</v>
      </c>
      <c r="F16" s="260">
        <v>18206</v>
      </c>
      <c r="G16" s="260">
        <f t="shared" si="0"/>
        <v>100</v>
      </c>
    </row>
    <row r="17" spans="1:7" ht="12.75" customHeight="1">
      <c r="A17" s="259">
        <v>9</v>
      </c>
      <c r="B17" s="260" t="s">
        <v>277</v>
      </c>
      <c r="C17" s="260">
        <v>9450</v>
      </c>
      <c r="D17" s="260">
        <v>7490</v>
      </c>
      <c r="E17" s="260">
        <v>4800</v>
      </c>
      <c r="F17" s="260">
        <v>2690</v>
      </c>
      <c r="G17" s="260">
        <f t="shared" si="0"/>
        <v>100</v>
      </c>
    </row>
    <row r="18" spans="1:7" ht="12.75" customHeight="1">
      <c r="A18" s="259">
        <v>10</v>
      </c>
      <c r="B18" s="260" t="s">
        <v>278</v>
      </c>
      <c r="C18" s="260">
        <v>3159</v>
      </c>
      <c r="D18" s="260">
        <v>2800</v>
      </c>
      <c r="E18" s="260">
        <v>2800</v>
      </c>
      <c r="F18" s="260">
        <v>0</v>
      </c>
      <c r="G18" s="260">
        <f t="shared" si="0"/>
        <v>100</v>
      </c>
    </row>
    <row r="19" spans="1:7" ht="12.75" customHeight="1">
      <c r="A19" s="259">
        <v>11</v>
      </c>
      <c r="B19" s="260" t="s">
        <v>279</v>
      </c>
      <c r="C19" s="260">
        <v>2523</v>
      </c>
      <c r="D19" s="260">
        <v>1737</v>
      </c>
      <c r="E19" s="260">
        <v>1373</v>
      </c>
      <c r="F19" s="260">
        <v>203</v>
      </c>
      <c r="G19" s="260">
        <f t="shared" si="0"/>
        <v>89.5045632333768</v>
      </c>
    </row>
    <row r="20" spans="1:7" ht="12.75" customHeight="1">
      <c r="A20" s="259">
        <v>12</v>
      </c>
      <c r="B20" s="260" t="s">
        <v>280</v>
      </c>
      <c r="C20" s="260">
        <v>6446</v>
      </c>
      <c r="D20" s="260">
        <v>1824</v>
      </c>
      <c r="E20" s="260">
        <v>982</v>
      </c>
      <c r="F20" s="260">
        <v>821</v>
      </c>
      <c r="G20" s="260">
        <f t="shared" si="0"/>
        <v>97.90628115653041</v>
      </c>
    </row>
    <row r="21" spans="1:7" ht="12.75" customHeight="1">
      <c r="A21" s="259">
        <v>13</v>
      </c>
      <c r="B21" s="260" t="s">
        <v>281</v>
      </c>
      <c r="C21" s="260">
        <v>1350</v>
      </c>
      <c r="D21" s="260">
        <v>1112</v>
      </c>
      <c r="E21" s="260">
        <v>1112</v>
      </c>
      <c r="F21" s="260">
        <v>0</v>
      </c>
      <c r="G21" s="260">
        <f t="shared" si="0"/>
        <v>100</v>
      </c>
    </row>
    <row r="22" spans="1:7" ht="12.75" customHeight="1">
      <c r="A22" s="259">
        <v>14</v>
      </c>
      <c r="B22" s="260" t="s">
        <v>282</v>
      </c>
      <c r="C22" s="260">
        <v>52013</v>
      </c>
      <c r="D22" s="260">
        <v>39951</v>
      </c>
      <c r="E22" s="260">
        <v>30148</v>
      </c>
      <c r="F22" s="260">
        <v>8235</v>
      </c>
      <c r="G22" s="260">
        <f t="shared" si="0"/>
        <v>95.05612309244545</v>
      </c>
    </row>
    <row r="23" spans="1:7" ht="12.75" customHeight="1">
      <c r="A23" s="259">
        <v>15</v>
      </c>
      <c r="B23" s="260" t="s">
        <v>283</v>
      </c>
      <c r="C23" s="260">
        <v>1950</v>
      </c>
      <c r="D23" s="260">
        <v>910</v>
      </c>
      <c r="E23" s="260">
        <v>754</v>
      </c>
      <c r="F23" s="260">
        <v>156</v>
      </c>
      <c r="G23" s="260">
        <f t="shared" si="0"/>
        <v>100</v>
      </c>
    </row>
    <row r="24" spans="1:7" ht="12.75" customHeight="1">
      <c r="A24" s="259">
        <v>16</v>
      </c>
      <c r="B24" s="260" t="s">
        <v>322</v>
      </c>
      <c r="C24" s="260">
        <v>81</v>
      </c>
      <c r="D24" s="260">
        <v>24</v>
      </c>
      <c r="E24" s="260">
        <v>10</v>
      </c>
      <c r="F24" s="260">
        <v>14</v>
      </c>
      <c r="G24" s="260">
        <f t="shared" si="0"/>
        <v>100</v>
      </c>
    </row>
    <row r="25" spans="1:7" ht="12.75" customHeight="1">
      <c r="A25" s="259">
        <v>17</v>
      </c>
      <c r="B25" s="260" t="s">
        <v>284</v>
      </c>
      <c r="C25" s="260">
        <v>281</v>
      </c>
      <c r="D25" s="260">
        <v>115</v>
      </c>
      <c r="E25" s="260">
        <v>104</v>
      </c>
      <c r="F25" s="260">
        <v>11</v>
      </c>
      <c r="G25" s="260">
        <f t="shared" si="0"/>
        <v>100</v>
      </c>
    </row>
    <row r="26" spans="1:7" ht="12.75" customHeight="1">
      <c r="A26" s="259">
        <v>18</v>
      </c>
      <c r="B26" s="260" t="s">
        <v>285</v>
      </c>
      <c r="C26" s="260">
        <v>15</v>
      </c>
      <c r="D26" s="260">
        <v>11</v>
      </c>
      <c r="E26" s="260">
        <v>10</v>
      </c>
      <c r="F26" s="260">
        <v>1</v>
      </c>
      <c r="G26" s="260">
        <f t="shared" si="0"/>
        <v>100</v>
      </c>
    </row>
    <row r="27" spans="1:7" ht="12.75" customHeight="1">
      <c r="A27" s="259">
        <v>19</v>
      </c>
      <c r="B27" s="260" t="s">
        <v>286</v>
      </c>
      <c r="C27" s="260">
        <v>730</v>
      </c>
      <c r="D27" s="260">
        <v>234</v>
      </c>
      <c r="E27" s="260">
        <v>234</v>
      </c>
      <c r="F27" s="260">
        <v>0</v>
      </c>
      <c r="G27" s="260">
        <f t="shared" si="0"/>
        <v>100</v>
      </c>
    </row>
    <row r="28" spans="1:7" ht="12.75" customHeight="1">
      <c r="A28" s="259">
        <v>20</v>
      </c>
      <c r="B28" s="260" t="s">
        <v>287</v>
      </c>
      <c r="C28" s="260">
        <v>92457</v>
      </c>
      <c r="D28" s="260">
        <v>63485</v>
      </c>
      <c r="E28" s="260">
        <v>56468</v>
      </c>
      <c r="F28" s="260">
        <v>7017</v>
      </c>
      <c r="G28" s="260">
        <f t="shared" si="0"/>
        <v>100</v>
      </c>
    </row>
    <row r="29" spans="1:7" ht="12.75" customHeight="1">
      <c r="A29" s="259">
        <v>21</v>
      </c>
      <c r="B29" s="260" t="s">
        <v>288</v>
      </c>
      <c r="C29" s="260">
        <v>3186</v>
      </c>
      <c r="D29" s="260">
        <v>1953</v>
      </c>
      <c r="E29" s="260">
        <v>1764</v>
      </c>
      <c r="F29" s="260">
        <v>189</v>
      </c>
      <c r="G29" s="260">
        <f t="shared" si="0"/>
        <v>100</v>
      </c>
    </row>
    <row r="30" spans="1:7" ht="12.75" customHeight="1">
      <c r="A30" s="259">
        <v>22</v>
      </c>
      <c r="B30" s="260" t="s">
        <v>289</v>
      </c>
      <c r="C30" s="260">
        <v>180</v>
      </c>
      <c r="D30" s="260">
        <v>70</v>
      </c>
      <c r="E30" s="260">
        <v>60</v>
      </c>
      <c r="F30" s="260">
        <v>10</v>
      </c>
      <c r="G30" s="260">
        <f t="shared" si="0"/>
        <v>100</v>
      </c>
    </row>
    <row r="31" spans="1:7" ht="12.75" customHeight="1">
      <c r="A31" s="259">
        <v>23</v>
      </c>
      <c r="B31" s="261" t="s">
        <v>290</v>
      </c>
      <c r="C31" s="260">
        <v>2665</v>
      </c>
      <c r="D31" s="260">
        <v>621</v>
      </c>
      <c r="E31" s="260">
        <v>457</v>
      </c>
      <c r="F31" s="260">
        <v>166</v>
      </c>
      <c r="G31" s="260">
        <f t="shared" si="0"/>
        <v>100.43956043956044</v>
      </c>
    </row>
    <row r="32" spans="1:7" ht="12.75" customHeight="1">
      <c r="A32" s="259">
        <v>24</v>
      </c>
      <c r="B32" s="260" t="s">
        <v>291</v>
      </c>
      <c r="C32" s="260">
        <v>4102</v>
      </c>
      <c r="D32" s="260">
        <v>1720</v>
      </c>
      <c r="E32" s="260">
        <v>1720</v>
      </c>
      <c r="F32" s="260">
        <v>0</v>
      </c>
      <c r="G32" s="260">
        <f t="shared" si="0"/>
        <v>100</v>
      </c>
    </row>
    <row r="33" spans="1:7" ht="12.75" customHeight="1">
      <c r="A33" s="259">
        <v>25</v>
      </c>
      <c r="B33" s="260" t="s">
        <v>292</v>
      </c>
      <c r="C33" s="260">
        <v>17432</v>
      </c>
      <c r="D33" s="260">
        <v>13597</v>
      </c>
      <c r="E33" s="260">
        <v>10774</v>
      </c>
      <c r="F33" s="260">
        <v>2823</v>
      </c>
      <c r="G33" s="260">
        <f t="shared" si="0"/>
        <v>100</v>
      </c>
    </row>
    <row r="34" spans="1:7" ht="12.75" customHeight="1">
      <c r="A34" s="259">
        <v>26</v>
      </c>
      <c r="B34" s="260" t="s">
        <v>293</v>
      </c>
      <c r="C34" s="260">
        <v>430</v>
      </c>
      <c r="D34" s="260">
        <v>143</v>
      </c>
      <c r="E34" s="260">
        <v>95</v>
      </c>
      <c r="F34" s="260">
        <v>48</v>
      </c>
      <c r="G34" s="260">
        <f t="shared" si="0"/>
        <v>100</v>
      </c>
    </row>
    <row r="35" spans="1:7" ht="12.75" customHeight="1">
      <c r="A35" s="259">
        <v>27</v>
      </c>
      <c r="B35" s="260" t="s">
        <v>294</v>
      </c>
      <c r="C35" s="260">
        <v>2120</v>
      </c>
      <c r="D35" s="260">
        <v>1230</v>
      </c>
      <c r="E35" s="260">
        <v>784</v>
      </c>
      <c r="F35" s="260">
        <v>446</v>
      </c>
      <c r="G35" s="260">
        <f t="shared" si="0"/>
        <v>100</v>
      </c>
    </row>
    <row r="36" spans="1:7" ht="12.75" customHeight="1">
      <c r="A36" s="259">
        <v>28</v>
      </c>
      <c r="B36" s="260" t="s">
        <v>316</v>
      </c>
      <c r="C36" s="260">
        <v>1255</v>
      </c>
      <c r="D36" s="260">
        <v>947</v>
      </c>
      <c r="E36" s="260">
        <v>821</v>
      </c>
      <c r="F36" s="260">
        <v>38</v>
      </c>
      <c r="G36" s="260">
        <f t="shared" si="0"/>
        <v>90.31903190319032</v>
      </c>
    </row>
    <row r="37" spans="1:7" ht="12.75" customHeight="1">
      <c r="A37" s="259">
        <v>29</v>
      </c>
      <c r="B37" s="260" t="s">
        <v>323</v>
      </c>
      <c r="C37" s="260">
        <v>253</v>
      </c>
      <c r="D37" s="260">
        <v>31</v>
      </c>
      <c r="E37" s="260">
        <v>31</v>
      </c>
      <c r="F37" s="260">
        <v>0</v>
      </c>
      <c r="G37" s="260">
        <f t="shared" si="0"/>
        <v>100</v>
      </c>
    </row>
    <row r="38" spans="1:7" ht="12.75" customHeight="1">
      <c r="A38" s="259">
        <v>30</v>
      </c>
      <c r="B38" s="260" t="s">
        <v>315</v>
      </c>
      <c r="C38" s="260">
        <v>0</v>
      </c>
      <c r="D38" s="260">
        <v>0</v>
      </c>
      <c r="E38" s="260">
        <v>0</v>
      </c>
      <c r="F38" s="260">
        <v>0</v>
      </c>
      <c r="G38" s="260">
        <v>0</v>
      </c>
    </row>
    <row r="39" spans="1:7" ht="12.75" customHeight="1">
      <c r="A39" s="259">
        <v>31</v>
      </c>
      <c r="B39" s="260" t="s">
        <v>364</v>
      </c>
      <c r="C39" s="260">
        <v>58</v>
      </c>
      <c r="D39" s="260">
        <v>32</v>
      </c>
      <c r="E39" s="260">
        <v>22</v>
      </c>
      <c r="F39" s="260">
        <v>10</v>
      </c>
      <c r="G39" s="260">
        <f t="shared" si="0"/>
        <v>100</v>
      </c>
    </row>
    <row r="40" spans="1:7" ht="12.75" customHeight="1">
      <c r="A40" s="259">
        <v>32</v>
      </c>
      <c r="B40" s="260" t="s">
        <v>348</v>
      </c>
      <c r="C40" s="260">
        <v>416</v>
      </c>
      <c r="D40" s="260">
        <v>8</v>
      </c>
      <c r="E40" s="260">
        <v>3</v>
      </c>
      <c r="F40" s="260">
        <v>5</v>
      </c>
      <c r="G40" s="260">
        <f t="shared" si="0"/>
        <v>100</v>
      </c>
    </row>
    <row r="41" spans="1:7" ht="12.75">
      <c r="A41" s="259">
        <v>33</v>
      </c>
      <c r="B41" s="259" t="s">
        <v>343</v>
      </c>
      <c r="C41" s="259">
        <v>1087</v>
      </c>
      <c r="D41" s="259">
        <v>47</v>
      </c>
      <c r="E41" s="260">
        <v>47</v>
      </c>
      <c r="F41" s="260">
        <v>0</v>
      </c>
      <c r="G41" s="260">
        <f t="shared" si="0"/>
        <v>100</v>
      </c>
    </row>
    <row r="42" spans="1:7" ht="12.75" customHeight="1">
      <c r="A42" s="259">
        <v>34</v>
      </c>
      <c r="B42" s="260" t="s">
        <v>297</v>
      </c>
      <c r="C42" s="260">
        <v>0</v>
      </c>
      <c r="D42" s="260">
        <v>0</v>
      </c>
      <c r="E42" s="260">
        <v>0</v>
      </c>
      <c r="F42" s="260">
        <v>0</v>
      </c>
      <c r="G42" s="260">
        <v>0</v>
      </c>
    </row>
    <row r="43" spans="1:7" ht="12.75" customHeight="1">
      <c r="A43" s="259">
        <v>35</v>
      </c>
      <c r="B43" s="260" t="s">
        <v>298</v>
      </c>
      <c r="C43" s="260">
        <v>9888</v>
      </c>
      <c r="D43" s="260">
        <v>9713</v>
      </c>
      <c r="E43" s="260">
        <v>6483</v>
      </c>
      <c r="F43" s="260">
        <v>3230</v>
      </c>
      <c r="G43" s="260">
        <f t="shared" si="0"/>
        <v>100</v>
      </c>
    </row>
    <row r="44" spans="1:7" ht="12.75" customHeight="1">
      <c r="A44" s="259">
        <v>36</v>
      </c>
      <c r="B44" s="260" t="s">
        <v>299</v>
      </c>
      <c r="C44" s="260">
        <v>714</v>
      </c>
      <c r="D44" s="260">
        <v>575</v>
      </c>
      <c r="E44" s="260">
        <v>375</v>
      </c>
      <c r="F44" s="260">
        <v>84</v>
      </c>
      <c r="G44" s="260">
        <f t="shared" si="0"/>
        <v>76.37474541751527</v>
      </c>
    </row>
    <row r="45" spans="1:7" ht="12.75" customHeight="1">
      <c r="A45" s="259">
        <v>37</v>
      </c>
      <c r="B45" s="260" t="s">
        <v>300</v>
      </c>
      <c r="C45" s="260">
        <v>6846</v>
      </c>
      <c r="D45" s="260">
        <v>6123</v>
      </c>
      <c r="E45" s="260">
        <v>5471</v>
      </c>
      <c r="F45" s="260">
        <v>652</v>
      </c>
      <c r="G45" s="260">
        <f t="shared" si="0"/>
        <v>100</v>
      </c>
    </row>
    <row r="46" spans="1:7" ht="12.75" customHeight="1">
      <c r="A46" s="259">
        <v>38</v>
      </c>
      <c r="B46" s="260" t="s">
        <v>295</v>
      </c>
      <c r="C46" s="260">
        <v>3315</v>
      </c>
      <c r="D46" s="260">
        <v>3070</v>
      </c>
      <c r="E46" s="260">
        <v>1512</v>
      </c>
      <c r="F46" s="260">
        <v>1558</v>
      </c>
      <c r="G46" s="260">
        <f t="shared" si="0"/>
        <v>100</v>
      </c>
    </row>
    <row r="47" spans="1:7" ht="12.75" customHeight="1">
      <c r="A47" s="259">
        <v>39</v>
      </c>
      <c r="B47" s="260" t="s">
        <v>355</v>
      </c>
      <c r="C47" s="260">
        <v>12125</v>
      </c>
      <c r="D47" s="260">
        <v>10240</v>
      </c>
      <c r="E47" s="260">
        <v>8221</v>
      </c>
      <c r="F47" s="260">
        <v>2019</v>
      </c>
      <c r="G47" s="260">
        <f t="shared" si="0"/>
        <v>100</v>
      </c>
    </row>
    <row r="48" spans="1:7" ht="12.75" customHeight="1">
      <c r="A48" s="259">
        <v>40</v>
      </c>
      <c r="B48" s="262" t="s">
        <v>354</v>
      </c>
      <c r="C48" s="260">
        <v>157</v>
      </c>
      <c r="D48" s="260">
        <v>143</v>
      </c>
      <c r="E48" s="260">
        <v>138</v>
      </c>
      <c r="F48" s="260">
        <v>5</v>
      </c>
      <c r="G48" s="260">
        <f t="shared" si="0"/>
        <v>100</v>
      </c>
    </row>
    <row r="49" spans="1:7" ht="12.75" customHeight="1">
      <c r="A49" s="259">
        <v>41</v>
      </c>
      <c r="B49" s="261" t="s">
        <v>296</v>
      </c>
      <c r="C49" s="260">
        <v>303</v>
      </c>
      <c r="D49" s="260">
        <v>224</v>
      </c>
      <c r="E49" s="260">
        <v>106</v>
      </c>
      <c r="F49" s="260">
        <v>118</v>
      </c>
      <c r="G49" s="260">
        <f t="shared" si="0"/>
        <v>100</v>
      </c>
    </row>
    <row r="50" spans="1:7" ht="12.75" customHeight="1">
      <c r="A50" s="259">
        <v>42</v>
      </c>
      <c r="B50" s="261" t="s">
        <v>324</v>
      </c>
      <c r="C50" s="260">
        <v>1740</v>
      </c>
      <c r="D50" s="260">
        <v>1440</v>
      </c>
      <c r="E50" s="260">
        <v>1440</v>
      </c>
      <c r="F50" s="260">
        <v>7</v>
      </c>
      <c r="G50" s="260">
        <f t="shared" si="0"/>
        <v>100.48848569434752</v>
      </c>
    </row>
  </sheetData>
  <sheetProtection/>
  <printOptions/>
  <pageMargins left="0.75" right="0.75" top="0.26" bottom="0.3" header="0.17" footer="0.19"/>
  <pageSetup horizontalDpi="600" verticalDpi="600" orientation="landscape" scale="93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10"/>
  <sheetViews>
    <sheetView zoomScale="85" zoomScaleNormal="85" zoomScalePageLayoutView="0" workbookViewId="0" topLeftCell="A1">
      <selection activeCell="C18" sqref="C18"/>
    </sheetView>
  </sheetViews>
  <sheetFormatPr defaultColWidth="9.140625" defaultRowHeight="12.75"/>
  <cols>
    <col min="1" max="1" width="5.421875" style="0" customWidth="1"/>
    <col min="2" max="2" width="25.421875" style="0" customWidth="1"/>
    <col min="3" max="3" width="37.00390625" style="0" customWidth="1"/>
    <col min="4" max="4" width="14.28125" style="0" customWidth="1"/>
    <col min="5" max="5" width="16.8515625" style="0" customWidth="1"/>
    <col min="6" max="6" width="18.00390625" style="0" customWidth="1"/>
    <col min="7" max="7" width="17.7109375" style="0" customWidth="1"/>
  </cols>
  <sheetData>
    <row r="1" spans="1:7" ht="34.5" customHeight="1">
      <c r="A1" s="10" t="s">
        <v>325</v>
      </c>
      <c r="B1" s="10"/>
      <c r="C1" s="10"/>
      <c r="D1" s="10"/>
      <c r="E1" s="182"/>
      <c r="F1" s="10"/>
      <c r="G1" s="10" t="s">
        <v>326</v>
      </c>
    </row>
    <row r="2" spans="3:7" ht="34.5" customHeight="1">
      <c r="C2" t="s">
        <v>31</v>
      </c>
      <c r="G2" t="s">
        <v>374</v>
      </c>
    </row>
    <row r="3" spans="1:7" ht="12.75">
      <c r="A3" s="190" t="s">
        <v>301</v>
      </c>
      <c r="B3" s="187" t="s">
        <v>302</v>
      </c>
      <c r="C3" s="183" t="s">
        <v>303</v>
      </c>
      <c r="D3" s="183" t="s">
        <v>312</v>
      </c>
      <c r="E3" s="183" t="s">
        <v>304</v>
      </c>
      <c r="F3" s="183" t="s">
        <v>412</v>
      </c>
      <c r="G3" s="183" t="s">
        <v>313</v>
      </c>
    </row>
    <row r="4" spans="1:7" ht="12.75">
      <c r="A4" s="190"/>
      <c r="B4" s="188"/>
      <c r="C4" s="184"/>
      <c r="D4" s="184" t="s">
        <v>101</v>
      </c>
      <c r="E4" s="184"/>
      <c r="F4" s="184"/>
      <c r="G4" s="184" t="s">
        <v>314</v>
      </c>
    </row>
    <row r="5" spans="1:7" s="118" customFormat="1" ht="18" customHeight="1">
      <c r="A5" s="191">
        <v>1</v>
      </c>
      <c r="B5" s="121" t="s">
        <v>305</v>
      </c>
      <c r="C5" s="120" t="s">
        <v>306</v>
      </c>
      <c r="D5" s="117">
        <v>0.15</v>
      </c>
      <c r="E5" s="117" t="s">
        <v>308</v>
      </c>
      <c r="F5" s="117">
        <v>0.27</v>
      </c>
      <c r="G5" s="117" t="s">
        <v>363</v>
      </c>
    </row>
    <row r="6" spans="1:7" s="118" customFormat="1" ht="18" customHeight="1">
      <c r="A6" s="192"/>
      <c r="B6" s="122"/>
      <c r="C6" s="120" t="s">
        <v>307</v>
      </c>
      <c r="D6" s="117">
        <v>5.11</v>
      </c>
      <c r="E6" s="117" t="s">
        <v>309</v>
      </c>
      <c r="F6" s="117">
        <v>5.11</v>
      </c>
      <c r="G6" s="117" t="s">
        <v>310</v>
      </c>
    </row>
    <row r="7" spans="1:7" s="118" customFormat="1" ht="18" customHeight="1">
      <c r="A7" s="191">
        <v>2</v>
      </c>
      <c r="B7" s="123" t="s">
        <v>356</v>
      </c>
      <c r="C7" s="120" t="s">
        <v>319</v>
      </c>
      <c r="D7" s="117">
        <v>17.72</v>
      </c>
      <c r="E7" s="117"/>
      <c r="F7" s="117">
        <v>0.49</v>
      </c>
      <c r="G7" s="117" t="s">
        <v>311</v>
      </c>
    </row>
    <row r="8" spans="1:7" s="118" customFormat="1" ht="18" customHeight="1">
      <c r="A8" s="191">
        <v>3</v>
      </c>
      <c r="B8" s="123" t="s">
        <v>375</v>
      </c>
      <c r="C8" s="120" t="s">
        <v>376</v>
      </c>
      <c r="D8" s="117"/>
      <c r="E8" s="117"/>
      <c r="F8" s="117">
        <v>0.6</v>
      </c>
      <c r="G8" s="117" t="s">
        <v>377</v>
      </c>
    </row>
    <row r="9" spans="1:7" s="118" customFormat="1" ht="18" customHeight="1">
      <c r="A9" s="117"/>
      <c r="B9" s="189" t="s">
        <v>3</v>
      </c>
      <c r="C9" s="124"/>
      <c r="D9" s="119">
        <f>SUM(D5:D8)</f>
        <v>22.98</v>
      </c>
      <c r="E9" s="119"/>
      <c r="F9" s="119">
        <f>SUM(F5:F8)</f>
        <v>6.470000000000001</v>
      </c>
      <c r="G9" s="119"/>
    </row>
    <row r="10" ht="12.75">
      <c r="D10" s="247"/>
    </row>
  </sheetData>
  <sheetProtection/>
  <printOptions/>
  <pageMargins left="0.94" right="0.37" top="1" bottom="1" header="0.5" footer="0.5"/>
  <pageSetup horizontalDpi="600" verticalDpi="600" orientation="landscape" paperSize="9" scale="9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BC32"/>
  <sheetViews>
    <sheetView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6" sqref="C26"/>
    </sheetView>
  </sheetViews>
  <sheetFormatPr defaultColWidth="9.140625" defaultRowHeight="12.75"/>
  <cols>
    <col min="1" max="1" width="4.140625" style="466" customWidth="1"/>
    <col min="2" max="2" width="24.28125" style="428" customWidth="1"/>
    <col min="3" max="5" width="7.8515625" style="428" bestFit="1" customWidth="1"/>
    <col min="6" max="6" width="8.00390625" style="428" customWidth="1"/>
    <col min="7" max="7" width="8.140625" style="428" bestFit="1" customWidth="1"/>
    <col min="8" max="8" width="8.00390625" style="428" bestFit="1" customWidth="1"/>
    <col min="9" max="9" width="7.8515625" style="428" bestFit="1" customWidth="1"/>
    <col min="10" max="10" width="8.00390625" style="428" bestFit="1" customWidth="1"/>
    <col min="11" max="11" width="9.00390625" style="428" customWidth="1"/>
    <col min="12" max="12" width="8.00390625" style="428" bestFit="1" customWidth="1"/>
    <col min="13" max="13" width="9.00390625" style="428" bestFit="1" customWidth="1"/>
    <col min="14" max="14" width="9.8515625" style="428" bestFit="1" customWidth="1"/>
    <col min="15" max="15" width="7.8515625" style="428" bestFit="1" customWidth="1"/>
    <col min="16" max="16" width="8.00390625" style="428" bestFit="1" customWidth="1"/>
    <col min="17" max="17" width="7.8515625" style="428" bestFit="1" customWidth="1"/>
    <col min="18" max="18" width="8.00390625" style="428" bestFit="1" customWidth="1"/>
    <col min="19" max="19" width="7.8515625" style="428" bestFit="1" customWidth="1"/>
    <col min="20" max="20" width="8.00390625" style="428" bestFit="1" customWidth="1"/>
    <col min="21" max="21" width="7.8515625" style="428" bestFit="1" customWidth="1"/>
    <col min="22" max="23" width="8.00390625" style="428" bestFit="1" customWidth="1"/>
    <col min="24" max="24" width="8.140625" style="428" bestFit="1" customWidth="1"/>
    <col min="25" max="25" width="7.00390625" style="428" bestFit="1" customWidth="1"/>
    <col min="26" max="26" width="8.00390625" style="428" bestFit="1" customWidth="1"/>
    <col min="27" max="27" width="8.57421875" style="428" bestFit="1" customWidth="1"/>
    <col min="28" max="28" width="8.8515625" style="428" bestFit="1" customWidth="1"/>
    <col min="29" max="29" width="7.8515625" style="428" bestFit="1" customWidth="1"/>
    <col min="30" max="30" width="8.8515625" style="428" bestFit="1" customWidth="1"/>
    <col min="31" max="31" width="8.00390625" style="428" bestFit="1" customWidth="1"/>
    <col min="32" max="32" width="8.57421875" style="428" bestFit="1" customWidth="1"/>
    <col min="33" max="33" width="8.421875" style="428" bestFit="1" customWidth="1"/>
    <col min="34" max="34" width="7.8515625" style="428" bestFit="1" customWidth="1"/>
    <col min="35" max="42" width="8.00390625" style="428" bestFit="1" customWidth="1"/>
    <col min="43" max="43" width="7.8515625" style="428" bestFit="1" customWidth="1"/>
    <col min="44" max="45" width="8.28125" style="428" bestFit="1" customWidth="1"/>
    <col min="46" max="46" width="8.00390625" style="428" bestFit="1" customWidth="1"/>
    <col min="47" max="47" width="7.8515625" style="428" bestFit="1" customWidth="1"/>
    <col min="48" max="48" width="8.140625" style="428" bestFit="1" customWidth="1"/>
    <col min="49" max="49" width="8.7109375" style="428" bestFit="1" customWidth="1"/>
    <col min="50" max="50" width="8.00390625" style="428" bestFit="1" customWidth="1"/>
    <col min="51" max="51" width="7.8515625" style="428" bestFit="1" customWidth="1"/>
    <col min="52" max="52" width="8.00390625" style="428" bestFit="1" customWidth="1"/>
    <col min="53" max="16384" width="9.140625" style="428" customWidth="1"/>
  </cols>
  <sheetData>
    <row r="1" spans="1:21" ht="15" customHeight="1">
      <c r="A1" s="586" t="s">
        <v>31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5"/>
      <c r="T1" s="585"/>
      <c r="U1" s="585"/>
    </row>
    <row r="2" spans="1:55" ht="12.75" customHeight="1">
      <c r="A2" s="429" t="s">
        <v>413</v>
      </c>
      <c r="B2" s="430" t="s">
        <v>414</v>
      </c>
      <c r="C2" s="587" t="s">
        <v>415</v>
      </c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9"/>
      <c r="S2" s="581" t="s">
        <v>416</v>
      </c>
      <c r="T2" s="581"/>
      <c r="U2" s="581"/>
      <c r="V2" s="581"/>
      <c r="W2" s="581"/>
      <c r="X2" s="581"/>
      <c r="Y2" s="581"/>
      <c r="Z2" s="581"/>
      <c r="AA2" s="581"/>
      <c r="AB2" s="581"/>
      <c r="AC2" s="581"/>
      <c r="AD2" s="581"/>
      <c r="AE2" s="581"/>
      <c r="AF2" s="581"/>
      <c r="AG2" s="581"/>
      <c r="AH2" s="581"/>
      <c r="AI2" s="581"/>
      <c r="AJ2" s="581" t="s">
        <v>415</v>
      </c>
      <c r="AK2" s="581"/>
      <c r="AL2" s="581"/>
      <c r="AM2" s="581"/>
      <c r="AN2" s="581"/>
      <c r="AO2" s="581"/>
      <c r="AP2" s="581"/>
      <c r="AQ2" s="581"/>
      <c r="AR2" s="581"/>
      <c r="AS2" s="581"/>
      <c r="AT2" s="581"/>
      <c r="AU2" s="581"/>
      <c r="AV2" s="581"/>
      <c r="AW2" s="581"/>
      <c r="AX2" s="581"/>
      <c r="AY2" s="581"/>
      <c r="AZ2" s="581"/>
      <c r="BA2" s="431"/>
      <c r="BB2" s="431"/>
      <c r="BC2" s="431"/>
    </row>
    <row r="3" spans="1:55" ht="24">
      <c r="A3" s="432"/>
      <c r="B3" s="433" t="s">
        <v>417</v>
      </c>
      <c r="C3" s="434" t="s">
        <v>418</v>
      </c>
      <c r="D3" s="434" t="s">
        <v>419</v>
      </c>
      <c r="E3" s="435" t="s">
        <v>420</v>
      </c>
      <c r="F3" s="435" t="s">
        <v>421</v>
      </c>
      <c r="G3" s="435" t="s">
        <v>422</v>
      </c>
      <c r="H3" s="435" t="s">
        <v>423</v>
      </c>
      <c r="I3" s="435" t="s">
        <v>424</v>
      </c>
      <c r="J3" s="436" t="s">
        <v>425</v>
      </c>
      <c r="K3" s="437" t="s">
        <v>426</v>
      </c>
      <c r="L3" s="437" t="s">
        <v>427</v>
      </c>
      <c r="M3" s="438" t="s">
        <v>428</v>
      </c>
      <c r="N3" s="437" t="s">
        <v>429</v>
      </c>
      <c r="O3" s="435" t="s">
        <v>430</v>
      </c>
      <c r="P3" s="434" t="s">
        <v>431</v>
      </c>
      <c r="Q3" s="434" t="s">
        <v>432</v>
      </c>
      <c r="R3" s="433" t="s">
        <v>433</v>
      </c>
      <c r="S3" s="433" t="s">
        <v>434</v>
      </c>
      <c r="T3" s="433" t="s">
        <v>435</v>
      </c>
      <c r="U3" s="439" t="s">
        <v>436</v>
      </c>
      <c r="V3" s="439" t="s">
        <v>437</v>
      </c>
      <c r="W3" s="433" t="s">
        <v>438</v>
      </c>
      <c r="X3" s="433" t="s">
        <v>439</v>
      </c>
      <c r="Y3" s="439" t="s">
        <v>440</v>
      </c>
      <c r="Z3" s="434" t="s">
        <v>441</v>
      </c>
      <c r="AA3" s="439" t="s">
        <v>442</v>
      </c>
      <c r="AB3" s="439" t="s">
        <v>443</v>
      </c>
      <c r="AC3" s="439" t="s">
        <v>444</v>
      </c>
      <c r="AD3" s="440" t="s">
        <v>445</v>
      </c>
      <c r="AE3" s="434" t="s">
        <v>446</v>
      </c>
      <c r="AF3" s="440" t="s">
        <v>447</v>
      </c>
      <c r="AG3" s="441" t="s">
        <v>448</v>
      </c>
      <c r="AH3" s="433" t="s">
        <v>449</v>
      </c>
      <c r="AI3" s="439" t="s">
        <v>450</v>
      </c>
      <c r="AJ3" s="433" t="s">
        <v>451</v>
      </c>
      <c r="AK3" s="439" t="s">
        <v>452</v>
      </c>
      <c r="AL3" s="442" t="s">
        <v>453</v>
      </c>
      <c r="AM3" s="439" t="s">
        <v>454</v>
      </c>
      <c r="AN3" s="433" t="s">
        <v>455</v>
      </c>
      <c r="AO3" s="434" t="s">
        <v>456</v>
      </c>
      <c r="AP3" s="440" t="s">
        <v>457</v>
      </c>
      <c r="AQ3" s="433" t="s">
        <v>458</v>
      </c>
      <c r="AR3" s="433" t="s">
        <v>459</v>
      </c>
      <c r="AS3" s="440" t="s">
        <v>460</v>
      </c>
      <c r="AT3" s="439" t="s">
        <v>461</v>
      </c>
      <c r="AU3" s="442" t="s">
        <v>462</v>
      </c>
      <c r="AV3" s="434" t="s">
        <v>463</v>
      </c>
      <c r="AW3" s="433" t="s">
        <v>464</v>
      </c>
      <c r="AX3" s="433" t="s">
        <v>465</v>
      </c>
      <c r="AY3" s="433" t="s">
        <v>466</v>
      </c>
      <c r="AZ3" s="439" t="s">
        <v>467</v>
      </c>
      <c r="BA3" s="433"/>
      <c r="BB3" s="438"/>
      <c r="BC3" s="438"/>
    </row>
    <row r="4" spans="1:55" s="444" customFormat="1" ht="18" customHeight="1">
      <c r="A4" s="443">
        <v>1</v>
      </c>
      <c r="B4" s="434" t="s">
        <v>468</v>
      </c>
      <c r="C4" s="439">
        <v>610275</v>
      </c>
      <c r="D4" s="439">
        <v>667155</v>
      </c>
      <c r="E4" s="439">
        <v>688940</v>
      </c>
      <c r="F4" s="439">
        <v>1081441</v>
      </c>
      <c r="G4" s="439">
        <v>1497968</v>
      </c>
      <c r="H4" s="439">
        <v>1395175</v>
      </c>
      <c r="I4" s="439">
        <v>142859</v>
      </c>
      <c r="J4" s="439">
        <v>1843510</v>
      </c>
      <c r="K4" s="439">
        <v>634883</v>
      </c>
      <c r="L4" s="439">
        <v>1474723</v>
      </c>
      <c r="M4" s="439">
        <v>1849283</v>
      </c>
      <c r="N4" s="439">
        <v>1083949</v>
      </c>
      <c r="O4" s="439">
        <v>664159</v>
      </c>
      <c r="P4" s="439">
        <v>1308223</v>
      </c>
      <c r="Q4" s="439">
        <v>580730</v>
      </c>
      <c r="R4" s="439">
        <v>1740329</v>
      </c>
      <c r="S4" s="439">
        <v>977827</v>
      </c>
      <c r="T4" s="439">
        <v>1632109</v>
      </c>
      <c r="U4" s="439">
        <v>474416</v>
      </c>
      <c r="V4" s="439">
        <v>1084265</v>
      </c>
      <c r="W4" s="439">
        <v>2585321</v>
      </c>
      <c r="X4" s="439">
        <v>2151203</v>
      </c>
      <c r="Y4" s="439">
        <v>784286</v>
      </c>
      <c r="Z4" s="439">
        <v>1064167</v>
      </c>
      <c r="AA4" s="439">
        <v>1078251</v>
      </c>
      <c r="AB4" s="439">
        <v>1529562</v>
      </c>
      <c r="AC4" s="439">
        <v>894236</v>
      </c>
      <c r="AD4" s="439">
        <v>1183724</v>
      </c>
      <c r="AE4" s="439">
        <v>1592714</v>
      </c>
      <c r="AF4" s="439">
        <v>957647</v>
      </c>
      <c r="AG4" s="439">
        <v>725457</v>
      </c>
      <c r="AH4" s="439">
        <v>856558</v>
      </c>
      <c r="AI4" s="439">
        <v>1125154</v>
      </c>
      <c r="AJ4" s="439">
        <v>1254085</v>
      </c>
      <c r="AK4" s="439">
        <v>1215393</v>
      </c>
      <c r="AL4" s="439">
        <v>1973306</v>
      </c>
      <c r="AM4" s="439">
        <v>2021987</v>
      </c>
      <c r="AN4" s="439">
        <v>1870104</v>
      </c>
      <c r="AO4" s="439">
        <v>1078912</v>
      </c>
      <c r="AP4" s="439">
        <v>1167000</v>
      </c>
      <c r="AQ4" s="439">
        <v>908148</v>
      </c>
      <c r="AR4" s="439">
        <v>1290685</v>
      </c>
      <c r="AS4" s="439">
        <v>559495</v>
      </c>
      <c r="AT4" s="439">
        <v>1441950</v>
      </c>
      <c r="AU4" s="439">
        <v>910983</v>
      </c>
      <c r="AV4" s="439">
        <v>920169</v>
      </c>
      <c r="AW4" s="439">
        <v>1202998</v>
      </c>
      <c r="AX4" s="439">
        <v>1710988</v>
      </c>
      <c r="AY4" s="439">
        <v>515963</v>
      </c>
      <c r="AZ4" s="439">
        <v>1215751</v>
      </c>
      <c r="BA4" s="439"/>
      <c r="BB4" s="439"/>
      <c r="BC4" s="439"/>
    </row>
    <row r="5" spans="1:55" ht="17.25" customHeight="1">
      <c r="A5" s="582">
        <v>2</v>
      </c>
      <c r="B5" s="433" t="s">
        <v>469</v>
      </c>
      <c r="C5" s="439">
        <v>97622</v>
      </c>
      <c r="D5" s="439">
        <v>152173</v>
      </c>
      <c r="E5" s="439">
        <v>115802</v>
      </c>
      <c r="F5" s="439">
        <v>170365</v>
      </c>
      <c r="G5" s="439">
        <v>310067</v>
      </c>
      <c r="H5" s="439">
        <v>298710</v>
      </c>
      <c r="I5" s="439">
        <v>317457</v>
      </c>
      <c r="J5" s="442">
        <v>368693</v>
      </c>
      <c r="K5" s="439">
        <v>113890</v>
      </c>
      <c r="L5" s="439">
        <v>266368</v>
      </c>
      <c r="M5" s="442">
        <v>354907</v>
      </c>
      <c r="N5" s="439">
        <v>189399</v>
      </c>
      <c r="O5" s="439">
        <v>162678</v>
      </c>
      <c r="P5" s="439">
        <v>218000</v>
      </c>
      <c r="Q5" s="439">
        <v>116200</v>
      </c>
      <c r="R5" s="442">
        <v>302701</v>
      </c>
      <c r="S5" s="439">
        <v>187400</v>
      </c>
      <c r="T5" s="446">
        <v>200067</v>
      </c>
      <c r="U5" s="439">
        <v>83820</v>
      </c>
      <c r="V5" s="439">
        <v>216800</v>
      </c>
      <c r="W5" s="442">
        <v>558000</v>
      </c>
      <c r="X5" s="442">
        <v>430240</v>
      </c>
      <c r="Y5" s="439">
        <v>130468</v>
      </c>
      <c r="Z5" s="439">
        <v>216491</v>
      </c>
      <c r="AA5" s="439">
        <v>180000</v>
      </c>
      <c r="AB5" s="439">
        <v>349889</v>
      </c>
      <c r="AC5" s="439">
        <v>186250</v>
      </c>
      <c r="AD5" s="439">
        <v>229608</v>
      </c>
      <c r="AE5" s="439">
        <v>237803</v>
      </c>
      <c r="AF5" s="439">
        <v>183149</v>
      </c>
      <c r="AG5" s="439">
        <v>136981</v>
      </c>
      <c r="AH5" s="442">
        <v>171312</v>
      </c>
      <c r="AI5" s="439">
        <v>225102</v>
      </c>
      <c r="AJ5" s="442">
        <v>218297</v>
      </c>
      <c r="AK5" s="439">
        <v>245750</v>
      </c>
      <c r="AL5" s="442">
        <v>362657</v>
      </c>
      <c r="AM5" s="439">
        <v>376379</v>
      </c>
      <c r="AN5" s="447">
        <v>409977</v>
      </c>
      <c r="AO5" s="439">
        <v>244370</v>
      </c>
      <c r="AP5" s="439">
        <v>232000</v>
      </c>
      <c r="AQ5" s="442">
        <v>213822</v>
      </c>
      <c r="AR5" s="442">
        <v>219796</v>
      </c>
      <c r="AS5" s="439">
        <v>109042</v>
      </c>
      <c r="AT5" s="439">
        <v>280000</v>
      </c>
      <c r="AU5" s="442">
        <v>167379</v>
      </c>
      <c r="AV5" s="439">
        <v>212156</v>
      </c>
      <c r="AW5" s="442">
        <v>207821</v>
      </c>
      <c r="AX5" s="442">
        <v>350000</v>
      </c>
      <c r="AY5" s="439">
        <v>103566</v>
      </c>
      <c r="AZ5" s="439">
        <v>451600</v>
      </c>
      <c r="BA5" s="442"/>
      <c r="BB5" s="442"/>
      <c r="BC5" s="442"/>
    </row>
    <row r="6" spans="1:55" ht="18" customHeight="1">
      <c r="A6" s="583"/>
      <c r="B6" s="433" t="s">
        <v>470</v>
      </c>
      <c r="C6" s="439">
        <v>89645</v>
      </c>
      <c r="D6" s="439">
        <v>104860</v>
      </c>
      <c r="E6" s="439">
        <v>96116</v>
      </c>
      <c r="F6" s="439">
        <v>142358</v>
      </c>
      <c r="G6" s="439">
        <v>269907</v>
      </c>
      <c r="H6" s="439">
        <v>241625</v>
      </c>
      <c r="I6" s="439">
        <v>242139</v>
      </c>
      <c r="J6" s="442">
        <v>72150</v>
      </c>
      <c r="K6" s="439">
        <v>65228</v>
      </c>
      <c r="L6" s="439">
        <v>196491</v>
      </c>
      <c r="M6" s="442">
        <v>290028</v>
      </c>
      <c r="N6" s="439">
        <v>181113</v>
      </c>
      <c r="O6" s="439">
        <v>128237</v>
      </c>
      <c r="P6" s="439">
        <v>158000</v>
      </c>
      <c r="Q6" s="439">
        <v>92960</v>
      </c>
      <c r="R6" s="442">
        <v>247853</v>
      </c>
      <c r="S6" s="439">
        <v>141600</v>
      </c>
      <c r="T6" s="442">
        <v>48570</v>
      </c>
      <c r="U6" s="439">
        <v>65338</v>
      </c>
      <c r="V6" s="439">
        <v>153440</v>
      </c>
      <c r="W6" s="442">
        <v>126000</v>
      </c>
      <c r="X6" s="442">
        <v>184772</v>
      </c>
      <c r="Y6" s="439">
        <v>116017</v>
      </c>
      <c r="Z6" s="439">
        <v>173090</v>
      </c>
      <c r="AA6" s="439">
        <v>145000</v>
      </c>
      <c r="AB6" s="439">
        <v>297926</v>
      </c>
      <c r="AC6" s="439">
        <v>126650</v>
      </c>
      <c r="AD6" s="439">
        <v>175715</v>
      </c>
      <c r="AE6" s="439">
        <v>185437</v>
      </c>
      <c r="AF6" s="439">
        <v>154057</v>
      </c>
      <c r="AG6" s="439">
        <v>100248</v>
      </c>
      <c r="AH6" s="442">
        <v>149675</v>
      </c>
      <c r="AI6" s="439">
        <v>184500</v>
      </c>
      <c r="AJ6" s="442">
        <v>180708</v>
      </c>
      <c r="AK6" s="439">
        <v>172074</v>
      </c>
      <c r="AL6" s="442">
        <v>306199</v>
      </c>
      <c r="AM6" s="439">
        <v>275410</v>
      </c>
      <c r="AN6" s="442">
        <v>344539</v>
      </c>
      <c r="AO6" s="439">
        <v>210760</v>
      </c>
      <c r="AP6" s="439">
        <v>152000</v>
      </c>
      <c r="AQ6" s="442">
        <v>173262</v>
      </c>
      <c r="AR6" s="442">
        <v>178444</v>
      </c>
      <c r="AS6" s="439"/>
      <c r="AT6" s="439">
        <v>210000</v>
      </c>
      <c r="AU6" s="442">
        <v>158317</v>
      </c>
      <c r="AV6" s="439">
        <v>170090</v>
      </c>
      <c r="AW6" s="442">
        <v>173093</v>
      </c>
      <c r="AX6" s="442">
        <v>250000</v>
      </c>
      <c r="AY6" s="439">
        <v>93274</v>
      </c>
      <c r="AZ6" s="439">
        <v>331500</v>
      </c>
      <c r="BA6" s="442"/>
      <c r="BB6" s="442"/>
      <c r="BC6" s="442"/>
    </row>
    <row r="7" spans="1:55" ht="18" customHeight="1">
      <c r="A7" s="584"/>
      <c r="B7" s="433" t="s">
        <v>471</v>
      </c>
      <c r="C7" s="439">
        <v>7977</v>
      </c>
      <c r="D7" s="439">
        <v>47313</v>
      </c>
      <c r="E7" s="439">
        <v>19686</v>
      </c>
      <c r="F7" s="439">
        <v>28007</v>
      </c>
      <c r="G7" s="439">
        <v>40160</v>
      </c>
      <c r="H7" s="439">
        <v>57085</v>
      </c>
      <c r="I7" s="439">
        <v>75318</v>
      </c>
      <c r="J7" s="442">
        <v>296543</v>
      </c>
      <c r="K7" s="439">
        <v>48662</v>
      </c>
      <c r="L7" s="439">
        <v>69877</v>
      </c>
      <c r="M7" s="442">
        <v>64879</v>
      </c>
      <c r="N7" s="439">
        <v>8286</v>
      </c>
      <c r="O7" s="439">
        <v>34441</v>
      </c>
      <c r="P7" s="439">
        <v>60000</v>
      </c>
      <c r="Q7" s="439">
        <v>23240</v>
      </c>
      <c r="R7" s="442">
        <v>54848</v>
      </c>
      <c r="S7" s="439">
        <v>45800</v>
      </c>
      <c r="T7" s="442">
        <v>151497</v>
      </c>
      <c r="U7" s="439">
        <v>18482</v>
      </c>
      <c r="V7" s="439">
        <v>43360</v>
      </c>
      <c r="W7" s="442">
        <v>432000</v>
      </c>
      <c r="X7" s="442">
        <v>245468</v>
      </c>
      <c r="Y7" s="439">
        <v>14451</v>
      </c>
      <c r="Z7" s="439">
        <v>43401</v>
      </c>
      <c r="AA7" s="439">
        <v>35000</v>
      </c>
      <c r="AB7" s="439">
        <v>51963</v>
      </c>
      <c r="AC7" s="439">
        <v>59600</v>
      </c>
      <c r="AD7" s="439">
        <v>53893</v>
      </c>
      <c r="AE7" s="439">
        <v>52366</v>
      </c>
      <c r="AF7" s="439">
        <v>29096</v>
      </c>
      <c r="AG7" s="439">
        <v>36733</v>
      </c>
      <c r="AH7" s="442">
        <v>21637</v>
      </c>
      <c r="AI7" s="439">
        <v>40602</v>
      </c>
      <c r="AJ7" s="442">
        <v>37589</v>
      </c>
      <c r="AK7" s="439">
        <v>73676</v>
      </c>
      <c r="AL7" s="442">
        <v>56458</v>
      </c>
      <c r="AM7" s="439">
        <v>100969</v>
      </c>
      <c r="AN7" s="442">
        <v>65438</v>
      </c>
      <c r="AO7" s="439">
        <v>33610</v>
      </c>
      <c r="AP7" s="439">
        <v>80000</v>
      </c>
      <c r="AQ7" s="442">
        <v>40560</v>
      </c>
      <c r="AR7" s="442">
        <v>41352</v>
      </c>
      <c r="AS7" s="439"/>
      <c r="AT7" s="439">
        <v>70000</v>
      </c>
      <c r="AU7" s="442">
        <v>9062</v>
      </c>
      <c r="AV7" s="439">
        <v>42066</v>
      </c>
      <c r="AW7" s="442">
        <v>34728</v>
      </c>
      <c r="AX7" s="442">
        <v>100000</v>
      </c>
      <c r="AY7" s="439">
        <v>10292</v>
      </c>
      <c r="AZ7" s="439">
        <v>120100</v>
      </c>
      <c r="BA7" s="442"/>
      <c r="BB7" s="442"/>
      <c r="BC7" s="442"/>
    </row>
    <row r="8" spans="1:55" ht="18" customHeight="1">
      <c r="A8" s="432">
        <v>3</v>
      </c>
      <c r="B8" s="433" t="s">
        <v>472</v>
      </c>
      <c r="C8" s="439">
        <v>539</v>
      </c>
      <c r="D8" s="439">
        <v>576</v>
      </c>
      <c r="E8" s="449">
        <v>808</v>
      </c>
      <c r="F8" s="449">
        <v>711</v>
      </c>
      <c r="G8" s="439">
        <v>1390</v>
      </c>
      <c r="H8" s="439">
        <v>1328</v>
      </c>
      <c r="I8" s="439">
        <v>889</v>
      </c>
      <c r="J8" s="442">
        <v>517</v>
      </c>
      <c r="K8" s="439">
        <v>266</v>
      </c>
      <c r="L8" s="439">
        <v>1225</v>
      </c>
      <c r="M8" s="442">
        <v>1901</v>
      </c>
      <c r="N8" s="439">
        <v>1229</v>
      </c>
      <c r="O8" s="439">
        <v>636</v>
      </c>
      <c r="P8" s="439">
        <v>1061</v>
      </c>
      <c r="Q8" s="439">
        <v>902</v>
      </c>
      <c r="R8" s="447">
        <v>1474</v>
      </c>
      <c r="S8" s="439">
        <v>1260</v>
      </c>
      <c r="T8" s="442">
        <v>612</v>
      </c>
      <c r="U8" s="439">
        <v>513</v>
      </c>
      <c r="V8" s="449">
        <v>929</v>
      </c>
      <c r="W8" s="446">
        <v>632</v>
      </c>
      <c r="X8" s="442">
        <v>1457</v>
      </c>
      <c r="Y8" s="442">
        <v>817</v>
      </c>
      <c r="Z8" s="439">
        <v>953</v>
      </c>
      <c r="AA8" s="439">
        <v>733</v>
      </c>
      <c r="AB8" s="449">
        <v>1411</v>
      </c>
      <c r="AC8" s="439">
        <v>1238</v>
      </c>
      <c r="AD8" s="439">
        <v>906</v>
      </c>
      <c r="AE8" s="439">
        <v>782</v>
      </c>
      <c r="AF8" s="439">
        <v>1060</v>
      </c>
      <c r="AG8" s="439">
        <v>756</v>
      </c>
      <c r="AH8" s="442">
        <v>989</v>
      </c>
      <c r="AI8" s="439">
        <v>1526</v>
      </c>
      <c r="AJ8" s="442">
        <v>1741</v>
      </c>
      <c r="AK8" s="439">
        <v>1056</v>
      </c>
      <c r="AL8" s="442">
        <v>2415</v>
      </c>
      <c r="AM8" s="439">
        <v>2076</v>
      </c>
      <c r="AN8" s="442">
        <v>1817</v>
      </c>
      <c r="AO8" s="449">
        <v>1019</v>
      </c>
      <c r="AP8" s="439">
        <v>1601</v>
      </c>
      <c r="AQ8" s="442">
        <v>886</v>
      </c>
      <c r="AR8" s="442">
        <v>1069</v>
      </c>
      <c r="AS8" s="439">
        <v>533</v>
      </c>
      <c r="AT8" s="439">
        <v>1304</v>
      </c>
      <c r="AU8" s="442">
        <v>1080</v>
      </c>
      <c r="AV8" s="439">
        <v>728</v>
      </c>
      <c r="AW8" s="447">
        <v>865</v>
      </c>
      <c r="AX8" s="442">
        <v>1088</v>
      </c>
      <c r="AY8" s="439">
        <v>589</v>
      </c>
      <c r="AZ8" s="439">
        <v>1533</v>
      </c>
      <c r="BA8" s="442"/>
      <c r="BB8" s="442"/>
      <c r="BC8" s="442"/>
    </row>
    <row r="9" spans="1:55" ht="24">
      <c r="A9" s="432">
        <v>4</v>
      </c>
      <c r="B9" s="433" t="s">
        <v>473</v>
      </c>
      <c r="C9" s="439">
        <v>56</v>
      </c>
      <c r="D9" s="439">
        <v>49</v>
      </c>
      <c r="E9" s="439">
        <v>24</v>
      </c>
      <c r="F9" s="439">
        <v>128</v>
      </c>
      <c r="G9" s="439">
        <v>157</v>
      </c>
      <c r="H9" s="439">
        <v>81</v>
      </c>
      <c r="I9" s="439">
        <v>136</v>
      </c>
      <c r="J9" s="442">
        <v>33</v>
      </c>
      <c r="K9" s="439">
        <v>51</v>
      </c>
      <c r="L9" s="439">
        <v>157</v>
      </c>
      <c r="M9" s="442">
        <v>90</v>
      </c>
      <c r="N9" s="439">
        <v>74</v>
      </c>
      <c r="O9" s="439">
        <v>47</v>
      </c>
      <c r="P9" s="439">
        <v>90</v>
      </c>
      <c r="Q9" s="439">
        <v>11</v>
      </c>
      <c r="R9" s="442">
        <v>143</v>
      </c>
      <c r="S9" s="439">
        <v>34</v>
      </c>
      <c r="T9" s="442">
        <v>77</v>
      </c>
      <c r="U9" s="439">
        <v>21</v>
      </c>
      <c r="V9" s="439">
        <v>58</v>
      </c>
      <c r="W9" s="442">
        <v>86</v>
      </c>
      <c r="X9" s="442">
        <v>40</v>
      </c>
      <c r="Y9" s="439">
        <v>60</v>
      </c>
      <c r="Z9" s="439">
        <v>87</v>
      </c>
      <c r="AA9" s="439">
        <v>69</v>
      </c>
      <c r="AB9" s="439">
        <v>151</v>
      </c>
      <c r="AC9" s="439">
        <v>27</v>
      </c>
      <c r="AD9" s="439">
        <v>19</v>
      </c>
      <c r="AE9" s="439">
        <v>175</v>
      </c>
      <c r="AF9" s="439">
        <v>95</v>
      </c>
      <c r="AG9" s="439">
        <v>46</v>
      </c>
      <c r="AH9" s="442">
        <v>67</v>
      </c>
      <c r="AI9" s="439">
        <v>54</v>
      </c>
      <c r="AJ9" s="442">
        <v>61</v>
      </c>
      <c r="AK9" s="439">
        <v>73</v>
      </c>
      <c r="AL9" s="442">
        <v>159</v>
      </c>
      <c r="AM9" s="439">
        <v>112</v>
      </c>
      <c r="AN9" s="442">
        <v>151</v>
      </c>
      <c r="AO9" s="439">
        <v>64</v>
      </c>
      <c r="AP9" s="439">
        <v>41</v>
      </c>
      <c r="AQ9" s="442">
        <v>36</v>
      </c>
      <c r="AR9" s="442">
        <v>105</v>
      </c>
      <c r="AS9" s="439">
        <v>47</v>
      </c>
      <c r="AT9" s="439">
        <v>54</v>
      </c>
      <c r="AU9" s="442">
        <v>85</v>
      </c>
      <c r="AV9" s="439">
        <v>89</v>
      </c>
      <c r="AW9" s="442">
        <v>126</v>
      </c>
      <c r="AX9" s="442">
        <v>114</v>
      </c>
      <c r="AY9" s="439">
        <v>28</v>
      </c>
      <c r="AZ9" s="439">
        <v>48</v>
      </c>
      <c r="BA9" s="442"/>
      <c r="BB9" s="442"/>
      <c r="BC9" s="442"/>
    </row>
    <row r="10" spans="1:55" ht="24">
      <c r="A10" s="432">
        <v>5</v>
      </c>
      <c r="B10" s="433" t="s">
        <v>474</v>
      </c>
      <c r="C10" s="439">
        <v>483</v>
      </c>
      <c r="D10" s="439">
        <v>527</v>
      </c>
      <c r="E10" s="439">
        <v>784</v>
      </c>
      <c r="F10" s="439">
        <v>583</v>
      </c>
      <c r="G10" s="439">
        <v>1233</v>
      </c>
      <c r="H10" s="439">
        <v>1247</v>
      </c>
      <c r="I10" s="439">
        <v>753</v>
      </c>
      <c r="J10" s="442">
        <v>484</v>
      </c>
      <c r="K10" s="439">
        <v>215</v>
      </c>
      <c r="L10" s="439">
        <v>1068</v>
      </c>
      <c r="M10" s="442">
        <v>1811</v>
      </c>
      <c r="N10" s="439">
        <v>1155</v>
      </c>
      <c r="O10" s="439">
        <v>589</v>
      </c>
      <c r="P10" s="439">
        <v>971</v>
      </c>
      <c r="Q10" s="439">
        <v>891</v>
      </c>
      <c r="R10" s="442">
        <v>1331</v>
      </c>
      <c r="S10" s="439">
        <v>1226</v>
      </c>
      <c r="T10" s="442">
        <v>535</v>
      </c>
      <c r="U10" s="439">
        <v>492</v>
      </c>
      <c r="V10" s="439">
        <v>871</v>
      </c>
      <c r="W10" s="442">
        <v>546</v>
      </c>
      <c r="X10" s="442">
        <v>1417</v>
      </c>
      <c r="Y10" s="439">
        <v>757</v>
      </c>
      <c r="Z10" s="439">
        <v>866</v>
      </c>
      <c r="AA10" s="439">
        <v>664</v>
      </c>
      <c r="AB10" s="439">
        <v>1260</v>
      </c>
      <c r="AC10" s="439">
        <v>1211</v>
      </c>
      <c r="AD10" s="439">
        <v>887</v>
      </c>
      <c r="AE10" s="439">
        <v>607</v>
      </c>
      <c r="AF10" s="439">
        <v>965</v>
      </c>
      <c r="AG10" s="439">
        <v>710</v>
      </c>
      <c r="AH10" s="442">
        <v>912</v>
      </c>
      <c r="AI10" s="439">
        <v>1472</v>
      </c>
      <c r="AJ10" s="442">
        <v>1680</v>
      </c>
      <c r="AK10" s="439">
        <v>983</v>
      </c>
      <c r="AL10" s="442">
        <v>2256</v>
      </c>
      <c r="AM10" s="439">
        <v>1964</v>
      </c>
      <c r="AN10" s="442">
        <v>1705</v>
      </c>
      <c r="AO10" s="439">
        <v>955</v>
      </c>
      <c r="AP10" s="439">
        <v>1560</v>
      </c>
      <c r="AQ10" s="442">
        <v>850</v>
      </c>
      <c r="AR10" s="442">
        <v>964</v>
      </c>
      <c r="AS10" s="439">
        <v>486</v>
      </c>
      <c r="AT10" s="439">
        <v>1250</v>
      </c>
      <c r="AU10" s="442">
        <v>995</v>
      </c>
      <c r="AV10" s="439">
        <v>639</v>
      </c>
      <c r="AW10" s="442">
        <v>739</v>
      </c>
      <c r="AX10" s="442">
        <v>974</v>
      </c>
      <c r="AY10" s="439">
        <v>561</v>
      </c>
      <c r="AZ10" s="439">
        <v>1485</v>
      </c>
      <c r="BA10" s="442"/>
      <c r="BB10" s="442"/>
      <c r="BC10" s="442"/>
    </row>
    <row r="11" spans="1:55" s="457" customFormat="1" ht="24">
      <c r="A11" s="450">
        <v>6</v>
      </c>
      <c r="B11" s="451" t="s">
        <v>475</v>
      </c>
      <c r="C11" s="452">
        <v>41</v>
      </c>
      <c r="D11" s="452">
        <v>21</v>
      </c>
      <c r="E11" s="453">
        <v>11</v>
      </c>
      <c r="F11" s="453">
        <v>106</v>
      </c>
      <c r="G11" s="452">
        <v>122</v>
      </c>
      <c r="H11" s="452">
        <v>52</v>
      </c>
      <c r="I11" s="452">
        <v>117</v>
      </c>
      <c r="J11" s="454">
        <v>9</v>
      </c>
      <c r="K11" s="452">
        <v>33</v>
      </c>
      <c r="L11" s="452">
        <v>112</v>
      </c>
      <c r="M11" s="454">
        <v>47</v>
      </c>
      <c r="N11" s="452">
        <v>52</v>
      </c>
      <c r="O11" s="452">
        <v>34</v>
      </c>
      <c r="P11" s="452">
        <v>28</v>
      </c>
      <c r="Q11" s="452">
        <v>5</v>
      </c>
      <c r="R11" s="455">
        <v>96</v>
      </c>
      <c r="S11" s="452">
        <v>21</v>
      </c>
      <c r="T11" s="456">
        <v>56</v>
      </c>
      <c r="U11" s="452">
        <v>18</v>
      </c>
      <c r="V11" s="453">
        <v>39</v>
      </c>
      <c r="W11" s="456">
        <v>54</v>
      </c>
      <c r="X11" s="454">
        <v>40</v>
      </c>
      <c r="Y11" s="454">
        <v>44</v>
      </c>
      <c r="Z11" s="452">
        <v>64</v>
      </c>
      <c r="AA11" s="452">
        <v>38</v>
      </c>
      <c r="AB11" s="453">
        <v>107</v>
      </c>
      <c r="AC11" s="452">
        <v>19</v>
      </c>
      <c r="AD11" s="452">
        <v>19</v>
      </c>
      <c r="AE11" s="452">
        <v>150</v>
      </c>
      <c r="AF11" s="452">
        <v>42</v>
      </c>
      <c r="AG11" s="452">
        <v>26</v>
      </c>
      <c r="AH11" s="454">
        <v>51</v>
      </c>
      <c r="AI11" s="452">
        <v>37</v>
      </c>
      <c r="AJ11" s="454">
        <v>37</v>
      </c>
      <c r="AK11" s="452">
        <v>55</v>
      </c>
      <c r="AL11" s="454">
        <v>118</v>
      </c>
      <c r="AM11" s="452">
        <v>86</v>
      </c>
      <c r="AN11" s="455">
        <v>112</v>
      </c>
      <c r="AO11" s="453">
        <v>37</v>
      </c>
      <c r="AP11" s="452">
        <v>22</v>
      </c>
      <c r="AQ11" s="454">
        <v>36</v>
      </c>
      <c r="AR11" s="454">
        <v>67</v>
      </c>
      <c r="AS11" s="452">
        <v>41</v>
      </c>
      <c r="AT11" s="452">
        <v>39</v>
      </c>
      <c r="AU11" s="454">
        <v>71</v>
      </c>
      <c r="AV11" s="452">
        <v>74</v>
      </c>
      <c r="AW11" s="455">
        <v>102</v>
      </c>
      <c r="AX11" s="454">
        <v>80</v>
      </c>
      <c r="AY11" s="452">
        <v>19</v>
      </c>
      <c r="AZ11" s="452">
        <v>29</v>
      </c>
      <c r="BA11" s="455">
        <f aca="true" t="shared" si="0" ref="BA11:BA26">SUM(C11:AZ11)</f>
        <v>2736</v>
      </c>
      <c r="BC11" s="454"/>
    </row>
    <row r="12" spans="1:55" ht="24">
      <c r="A12" s="445">
        <v>7</v>
      </c>
      <c r="B12" s="433" t="s">
        <v>476</v>
      </c>
      <c r="C12" s="439">
        <v>483</v>
      </c>
      <c r="D12" s="439">
        <v>516</v>
      </c>
      <c r="E12" s="439">
        <v>768</v>
      </c>
      <c r="F12" s="439">
        <v>580</v>
      </c>
      <c r="G12" s="439">
        <v>1225</v>
      </c>
      <c r="H12" s="439">
        <v>1247</v>
      </c>
      <c r="I12" s="439">
        <v>753</v>
      </c>
      <c r="J12" s="442">
        <v>460</v>
      </c>
      <c r="K12" s="439">
        <v>215</v>
      </c>
      <c r="L12" s="439">
        <v>939</v>
      </c>
      <c r="M12" s="442">
        <v>1811</v>
      </c>
      <c r="N12" s="439">
        <v>1155</v>
      </c>
      <c r="O12" s="439">
        <v>513</v>
      </c>
      <c r="P12" s="439">
        <v>935</v>
      </c>
      <c r="Q12" s="439">
        <v>891</v>
      </c>
      <c r="R12" s="442">
        <v>1331</v>
      </c>
      <c r="S12" s="439">
        <v>1220</v>
      </c>
      <c r="T12" s="442">
        <v>523</v>
      </c>
      <c r="U12" s="439">
        <v>489</v>
      </c>
      <c r="V12" s="439">
        <v>758</v>
      </c>
      <c r="W12" s="442">
        <v>539</v>
      </c>
      <c r="X12" s="442">
        <v>1404</v>
      </c>
      <c r="Y12" s="439">
        <v>757</v>
      </c>
      <c r="Z12" s="439">
        <v>866</v>
      </c>
      <c r="AA12" s="439">
        <v>658</v>
      </c>
      <c r="AB12" s="439">
        <v>1260</v>
      </c>
      <c r="AC12" s="439">
        <v>1198</v>
      </c>
      <c r="AD12" s="439">
        <v>924</v>
      </c>
      <c r="AE12" s="439">
        <v>607</v>
      </c>
      <c r="AF12" s="439">
        <v>965</v>
      </c>
      <c r="AG12" s="439">
        <v>710</v>
      </c>
      <c r="AH12" s="442">
        <v>910</v>
      </c>
      <c r="AI12" s="439">
        <v>1465</v>
      </c>
      <c r="AJ12" s="442">
        <v>1643</v>
      </c>
      <c r="AK12" s="439">
        <v>979</v>
      </c>
      <c r="AL12" s="442">
        <v>2251</v>
      </c>
      <c r="AM12" s="439">
        <v>1948</v>
      </c>
      <c r="AN12" s="442">
        <v>1540</v>
      </c>
      <c r="AO12" s="439">
        <v>955</v>
      </c>
      <c r="AP12" s="439">
        <v>1497</v>
      </c>
      <c r="AQ12" s="442">
        <v>850</v>
      </c>
      <c r="AR12" s="442">
        <v>958</v>
      </c>
      <c r="AS12" s="439">
        <v>480</v>
      </c>
      <c r="AT12" s="439">
        <v>1250</v>
      </c>
      <c r="AU12" s="442">
        <v>984</v>
      </c>
      <c r="AV12" s="439">
        <v>630</v>
      </c>
      <c r="AW12" s="442">
        <v>739</v>
      </c>
      <c r="AX12" s="442">
        <v>960</v>
      </c>
      <c r="AY12" s="439">
        <v>561</v>
      </c>
      <c r="AZ12" s="439">
        <v>1476</v>
      </c>
      <c r="BA12" s="458">
        <f t="shared" si="0"/>
        <v>48776</v>
      </c>
      <c r="BB12" s="442"/>
      <c r="BC12" s="442"/>
    </row>
    <row r="13" spans="1:55" ht="24">
      <c r="A13" s="432">
        <v>8</v>
      </c>
      <c r="B13" s="459" t="s">
        <v>477</v>
      </c>
      <c r="C13" s="439"/>
      <c r="D13" s="439"/>
      <c r="E13" s="439"/>
      <c r="F13" s="439"/>
      <c r="G13" s="439"/>
      <c r="H13" s="439"/>
      <c r="I13" s="439"/>
      <c r="J13" s="442"/>
      <c r="K13" s="439"/>
      <c r="L13" s="439"/>
      <c r="M13" s="442"/>
      <c r="N13" s="439"/>
      <c r="O13" s="439"/>
      <c r="P13" s="439"/>
      <c r="Q13" s="439"/>
      <c r="R13" s="442"/>
      <c r="S13" s="439"/>
      <c r="T13" s="442"/>
      <c r="U13" s="439"/>
      <c r="V13" s="439"/>
      <c r="W13" s="442"/>
      <c r="X13" s="442"/>
      <c r="Y13" s="439"/>
      <c r="Z13" s="439"/>
      <c r="AA13" s="439"/>
      <c r="AB13" s="439"/>
      <c r="AC13" s="439"/>
      <c r="AD13" s="439"/>
      <c r="AE13" s="439"/>
      <c r="AF13" s="439"/>
      <c r="AG13" s="439"/>
      <c r="AH13" s="442"/>
      <c r="AI13" s="439"/>
      <c r="AJ13" s="442"/>
      <c r="AK13" s="439"/>
      <c r="AL13" s="442"/>
      <c r="AM13" s="439"/>
      <c r="AN13" s="442"/>
      <c r="AO13" s="439"/>
      <c r="AP13" s="439"/>
      <c r="AQ13" s="442"/>
      <c r="AR13" s="442"/>
      <c r="AS13" s="439"/>
      <c r="AT13" s="439"/>
      <c r="AU13" s="442"/>
      <c r="AV13" s="439"/>
      <c r="AW13" s="442"/>
      <c r="AX13" s="442"/>
      <c r="AY13" s="439"/>
      <c r="AZ13" s="439"/>
      <c r="BA13" s="458">
        <f t="shared" si="0"/>
        <v>0</v>
      </c>
      <c r="BB13" s="442"/>
      <c r="BC13" s="442"/>
    </row>
    <row r="14" spans="1:55" ht="12">
      <c r="A14" s="432" t="s">
        <v>478</v>
      </c>
      <c r="B14" s="460" t="s">
        <v>479</v>
      </c>
      <c r="C14" s="439">
        <v>0</v>
      </c>
      <c r="D14" s="443"/>
      <c r="E14" s="439"/>
      <c r="F14" s="439"/>
      <c r="G14" s="439"/>
      <c r="H14" s="443"/>
      <c r="I14" s="443"/>
      <c r="J14" s="442"/>
      <c r="K14" s="439"/>
      <c r="L14" s="439">
        <v>0</v>
      </c>
      <c r="M14" s="433"/>
      <c r="N14" s="439"/>
      <c r="O14" s="443"/>
      <c r="P14" s="443"/>
      <c r="Q14" s="443"/>
      <c r="R14" s="442"/>
      <c r="S14" s="439"/>
      <c r="T14" s="442"/>
      <c r="U14" s="439"/>
      <c r="V14" s="439"/>
      <c r="W14" s="442"/>
      <c r="X14" s="442"/>
      <c r="Y14" s="439"/>
      <c r="Z14" s="443"/>
      <c r="AA14" s="439"/>
      <c r="AB14" s="439"/>
      <c r="AC14" s="439"/>
      <c r="AD14" s="439"/>
      <c r="AE14" s="443"/>
      <c r="AF14" s="439"/>
      <c r="AG14" s="439"/>
      <c r="AH14" s="442"/>
      <c r="AI14" s="439"/>
      <c r="AJ14" s="442"/>
      <c r="AK14" s="439"/>
      <c r="AL14" s="442"/>
      <c r="AM14" s="439"/>
      <c r="AN14" s="442"/>
      <c r="AO14" s="443"/>
      <c r="AP14" s="439"/>
      <c r="AQ14" s="433"/>
      <c r="AR14" s="442"/>
      <c r="AS14" s="439"/>
      <c r="AT14" s="439"/>
      <c r="AU14" s="442"/>
      <c r="AV14" s="439"/>
      <c r="AW14" s="442"/>
      <c r="AX14" s="442"/>
      <c r="AY14" s="439"/>
      <c r="AZ14" s="439"/>
      <c r="BA14" s="458">
        <f t="shared" si="0"/>
        <v>0</v>
      </c>
      <c r="BB14" s="442"/>
      <c r="BC14" s="442"/>
    </row>
    <row r="15" spans="1:55" s="457" customFormat="1" ht="12">
      <c r="A15" s="450" t="s">
        <v>480</v>
      </c>
      <c r="B15" s="461" t="s">
        <v>481</v>
      </c>
      <c r="C15" s="452">
        <v>1</v>
      </c>
      <c r="D15" s="462">
        <v>2</v>
      </c>
      <c r="E15" s="452"/>
      <c r="F15" s="452">
        <v>12</v>
      </c>
      <c r="G15" s="452">
        <v>8</v>
      </c>
      <c r="H15" s="462">
        <v>6</v>
      </c>
      <c r="I15" s="462">
        <v>10</v>
      </c>
      <c r="J15" s="454">
        <v>1</v>
      </c>
      <c r="K15" s="452">
        <v>13</v>
      </c>
      <c r="L15" s="452">
        <v>24</v>
      </c>
      <c r="M15" s="451">
        <v>7</v>
      </c>
      <c r="N15" s="452">
        <v>6</v>
      </c>
      <c r="O15" s="462"/>
      <c r="P15" s="462">
        <v>11</v>
      </c>
      <c r="Q15" s="462">
        <v>1</v>
      </c>
      <c r="R15" s="454">
        <v>22</v>
      </c>
      <c r="S15" s="452">
        <v>1</v>
      </c>
      <c r="T15" s="454">
        <v>19</v>
      </c>
      <c r="U15" s="452"/>
      <c r="V15" s="452">
        <v>8</v>
      </c>
      <c r="W15" s="454">
        <v>23</v>
      </c>
      <c r="X15" s="454">
        <v>10</v>
      </c>
      <c r="Y15" s="452">
        <v>5</v>
      </c>
      <c r="Z15" s="462">
        <v>5</v>
      </c>
      <c r="AA15" s="452">
        <v>19</v>
      </c>
      <c r="AB15" s="452">
        <v>41</v>
      </c>
      <c r="AC15" s="452">
        <v>4</v>
      </c>
      <c r="AD15" s="452">
        <v>7</v>
      </c>
      <c r="AE15" s="462">
        <v>8</v>
      </c>
      <c r="AF15" s="452">
        <v>12</v>
      </c>
      <c r="AG15" s="452">
        <v>2</v>
      </c>
      <c r="AH15" s="454">
        <v>17</v>
      </c>
      <c r="AI15" s="452">
        <v>3</v>
      </c>
      <c r="AJ15" s="454">
        <v>10</v>
      </c>
      <c r="AK15" s="452">
        <v>4</v>
      </c>
      <c r="AL15" s="454">
        <v>3</v>
      </c>
      <c r="AM15" s="452">
        <v>24</v>
      </c>
      <c r="AN15" s="454">
        <v>1</v>
      </c>
      <c r="AO15" s="462">
        <v>13</v>
      </c>
      <c r="AP15" s="452">
        <v>1</v>
      </c>
      <c r="AQ15" s="451">
        <v>13</v>
      </c>
      <c r="AR15" s="454">
        <v>19</v>
      </c>
      <c r="AS15" s="452">
        <v>17</v>
      </c>
      <c r="AT15" s="452">
        <v>9</v>
      </c>
      <c r="AU15" s="454">
        <v>3</v>
      </c>
      <c r="AV15" s="452">
        <v>1</v>
      </c>
      <c r="AW15" s="454">
        <v>1</v>
      </c>
      <c r="AX15" s="454">
        <v>30</v>
      </c>
      <c r="AY15" s="452">
        <v>3</v>
      </c>
      <c r="AZ15" s="452"/>
      <c r="BA15" s="455">
        <f t="shared" si="0"/>
        <v>460</v>
      </c>
      <c r="BB15" s="454"/>
      <c r="BC15" s="454"/>
    </row>
    <row r="16" spans="1:55" s="457" customFormat="1" ht="12">
      <c r="A16" s="450" t="s">
        <v>482</v>
      </c>
      <c r="B16" s="461" t="s">
        <v>483</v>
      </c>
      <c r="C16" s="452">
        <v>0</v>
      </c>
      <c r="D16" s="462"/>
      <c r="E16" s="452"/>
      <c r="F16" s="452"/>
      <c r="G16" s="452"/>
      <c r="H16" s="462"/>
      <c r="I16" s="462"/>
      <c r="J16" s="454"/>
      <c r="K16" s="452"/>
      <c r="L16" s="452">
        <v>2</v>
      </c>
      <c r="M16" s="451"/>
      <c r="N16" s="452"/>
      <c r="O16" s="462"/>
      <c r="P16" s="462">
        <v>0</v>
      </c>
      <c r="Q16" s="462"/>
      <c r="R16" s="454"/>
      <c r="S16" s="452"/>
      <c r="T16" s="454"/>
      <c r="U16" s="452"/>
      <c r="V16" s="452">
        <v>10</v>
      </c>
      <c r="W16" s="454">
        <v>0</v>
      </c>
      <c r="X16" s="454"/>
      <c r="Y16" s="452"/>
      <c r="Z16" s="462">
        <v>0</v>
      </c>
      <c r="AA16" s="452"/>
      <c r="AB16" s="452"/>
      <c r="AC16" s="452"/>
      <c r="AD16" s="452">
        <v>0</v>
      </c>
      <c r="AE16" s="462">
        <v>0</v>
      </c>
      <c r="AF16" s="452"/>
      <c r="AG16" s="452">
        <v>0</v>
      </c>
      <c r="AH16" s="454">
        <v>0</v>
      </c>
      <c r="AI16" s="452"/>
      <c r="AJ16" s="454"/>
      <c r="AK16" s="452"/>
      <c r="AL16" s="454"/>
      <c r="AM16" s="452"/>
      <c r="AN16" s="454"/>
      <c r="AO16" s="462"/>
      <c r="AP16" s="452"/>
      <c r="AQ16" s="451"/>
      <c r="AR16" s="454"/>
      <c r="AS16" s="452"/>
      <c r="AT16" s="452"/>
      <c r="AU16" s="454"/>
      <c r="AV16" s="452"/>
      <c r="AW16" s="454">
        <v>11</v>
      </c>
      <c r="AX16" s="454"/>
      <c r="AY16" s="452"/>
      <c r="AZ16" s="452"/>
      <c r="BA16" s="455">
        <f t="shared" si="0"/>
        <v>23</v>
      </c>
      <c r="BB16" s="454"/>
      <c r="BC16" s="454"/>
    </row>
    <row r="17" spans="1:55" s="457" customFormat="1" ht="12">
      <c r="A17" s="450" t="s">
        <v>484</v>
      </c>
      <c r="B17" s="461" t="s">
        <v>485</v>
      </c>
      <c r="C17" s="452">
        <f aca="true" t="shared" si="1" ref="C17:AH17">SUM(C14:C16)</f>
        <v>1</v>
      </c>
      <c r="D17" s="452">
        <f t="shared" si="1"/>
        <v>2</v>
      </c>
      <c r="E17" s="452">
        <f t="shared" si="1"/>
        <v>0</v>
      </c>
      <c r="F17" s="452">
        <f t="shared" si="1"/>
        <v>12</v>
      </c>
      <c r="G17" s="452">
        <f t="shared" si="1"/>
        <v>8</v>
      </c>
      <c r="H17" s="452">
        <f t="shared" si="1"/>
        <v>6</v>
      </c>
      <c r="I17" s="452">
        <f t="shared" si="1"/>
        <v>10</v>
      </c>
      <c r="J17" s="452">
        <f t="shared" si="1"/>
        <v>1</v>
      </c>
      <c r="K17" s="452">
        <f t="shared" si="1"/>
        <v>13</v>
      </c>
      <c r="L17" s="452">
        <f t="shared" si="1"/>
        <v>26</v>
      </c>
      <c r="M17" s="452">
        <f t="shared" si="1"/>
        <v>7</v>
      </c>
      <c r="N17" s="452">
        <f t="shared" si="1"/>
        <v>6</v>
      </c>
      <c r="O17" s="452">
        <f t="shared" si="1"/>
        <v>0</v>
      </c>
      <c r="P17" s="452">
        <f t="shared" si="1"/>
        <v>11</v>
      </c>
      <c r="Q17" s="452">
        <f t="shared" si="1"/>
        <v>1</v>
      </c>
      <c r="R17" s="452">
        <f t="shared" si="1"/>
        <v>22</v>
      </c>
      <c r="S17" s="452">
        <f t="shared" si="1"/>
        <v>1</v>
      </c>
      <c r="T17" s="452">
        <f t="shared" si="1"/>
        <v>19</v>
      </c>
      <c r="U17" s="452">
        <f t="shared" si="1"/>
        <v>0</v>
      </c>
      <c r="V17" s="452">
        <f t="shared" si="1"/>
        <v>18</v>
      </c>
      <c r="W17" s="452">
        <f t="shared" si="1"/>
        <v>23</v>
      </c>
      <c r="X17" s="452">
        <f t="shared" si="1"/>
        <v>10</v>
      </c>
      <c r="Y17" s="452">
        <f t="shared" si="1"/>
        <v>5</v>
      </c>
      <c r="Z17" s="452">
        <f t="shared" si="1"/>
        <v>5</v>
      </c>
      <c r="AA17" s="452">
        <f t="shared" si="1"/>
        <v>19</v>
      </c>
      <c r="AB17" s="452">
        <f t="shared" si="1"/>
        <v>41</v>
      </c>
      <c r="AC17" s="452">
        <f t="shared" si="1"/>
        <v>4</v>
      </c>
      <c r="AD17" s="452">
        <f t="shared" si="1"/>
        <v>7</v>
      </c>
      <c r="AE17" s="452">
        <f t="shared" si="1"/>
        <v>8</v>
      </c>
      <c r="AF17" s="452">
        <f t="shared" si="1"/>
        <v>12</v>
      </c>
      <c r="AG17" s="452">
        <f t="shared" si="1"/>
        <v>2</v>
      </c>
      <c r="AH17" s="452">
        <f t="shared" si="1"/>
        <v>17</v>
      </c>
      <c r="AI17" s="452">
        <f aca="true" t="shared" si="2" ref="AI17:AZ17">SUM(AI14:AI16)</f>
        <v>3</v>
      </c>
      <c r="AJ17" s="452">
        <f t="shared" si="2"/>
        <v>10</v>
      </c>
      <c r="AK17" s="452">
        <f t="shared" si="2"/>
        <v>4</v>
      </c>
      <c r="AL17" s="452">
        <f t="shared" si="2"/>
        <v>3</v>
      </c>
      <c r="AM17" s="452">
        <f t="shared" si="2"/>
        <v>24</v>
      </c>
      <c r="AN17" s="452">
        <f t="shared" si="2"/>
        <v>1</v>
      </c>
      <c r="AO17" s="452">
        <f t="shared" si="2"/>
        <v>13</v>
      </c>
      <c r="AP17" s="452">
        <f t="shared" si="2"/>
        <v>1</v>
      </c>
      <c r="AQ17" s="452">
        <f t="shared" si="2"/>
        <v>13</v>
      </c>
      <c r="AR17" s="452">
        <f t="shared" si="2"/>
        <v>19</v>
      </c>
      <c r="AS17" s="452">
        <f t="shared" si="2"/>
        <v>17</v>
      </c>
      <c r="AT17" s="452">
        <f t="shared" si="2"/>
        <v>9</v>
      </c>
      <c r="AU17" s="452">
        <f t="shared" si="2"/>
        <v>3</v>
      </c>
      <c r="AV17" s="452">
        <f t="shared" si="2"/>
        <v>1</v>
      </c>
      <c r="AW17" s="452">
        <f t="shared" si="2"/>
        <v>12</v>
      </c>
      <c r="AX17" s="452">
        <f t="shared" si="2"/>
        <v>30</v>
      </c>
      <c r="AY17" s="452">
        <f t="shared" si="2"/>
        <v>3</v>
      </c>
      <c r="AZ17" s="452">
        <f t="shared" si="2"/>
        <v>0</v>
      </c>
      <c r="BA17" s="455">
        <f t="shared" si="0"/>
        <v>483</v>
      </c>
      <c r="BB17" s="454"/>
      <c r="BC17" s="454"/>
    </row>
    <row r="18" spans="1:55" s="457" customFormat="1" ht="24">
      <c r="A18" s="463">
        <v>9</v>
      </c>
      <c r="B18" s="461" t="s">
        <v>486</v>
      </c>
      <c r="C18" s="452">
        <v>257</v>
      </c>
      <c r="D18" s="452">
        <v>44</v>
      </c>
      <c r="E18" s="452">
        <v>102</v>
      </c>
      <c r="F18" s="452">
        <v>87</v>
      </c>
      <c r="G18" s="452">
        <v>612</v>
      </c>
      <c r="H18" s="452">
        <v>725</v>
      </c>
      <c r="I18" s="452">
        <v>89</v>
      </c>
      <c r="J18" s="454">
        <v>57</v>
      </c>
      <c r="K18" s="452">
        <v>312</v>
      </c>
      <c r="L18" s="452">
        <v>159</v>
      </c>
      <c r="M18" s="454">
        <v>263</v>
      </c>
      <c r="N18" s="452">
        <v>254</v>
      </c>
      <c r="O18" s="452">
        <v>121</v>
      </c>
      <c r="P18" s="452">
        <v>820</v>
      </c>
      <c r="Q18" s="452"/>
      <c r="R18" s="454">
        <v>468</v>
      </c>
      <c r="S18" s="452">
        <v>106</v>
      </c>
      <c r="T18" s="454">
        <v>14</v>
      </c>
      <c r="U18" s="452">
        <v>970</v>
      </c>
      <c r="V18" s="452">
        <v>750</v>
      </c>
      <c r="W18" s="454">
        <v>595</v>
      </c>
      <c r="X18" s="454">
        <v>235</v>
      </c>
      <c r="Y18" s="452">
        <v>60</v>
      </c>
      <c r="Z18" s="452">
        <v>329</v>
      </c>
      <c r="AA18" s="452">
        <v>245</v>
      </c>
      <c r="AB18" s="452"/>
      <c r="AC18" s="452">
        <v>625</v>
      </c>
      <c r="AD18" s="452">
        <v>4840</v>
      </c>
      <c r="AE18" s="452">
        <v>78</v>
      </c>
      <c r="AF18" s="452">
        <v>765</v>
      </c>
      <c r="AG18" s="452">
        <v>152</v>
      </c>
      <c r="AH18" s="454">
        <v>3</v>
      </c>
      <c r="AI18" s="452">
        <v>1122</v>
      </c>
      <c r="AJ18" s="454">
        <v>3212</v>
      </c>
      <c r="AK18" s="452">
        <v>684</v>
      </c>
      <c r="AL18" s="454"/>
      <c r="AM18" s="452">
        <v>1475</v>
      </c>
      <c r="AN18" s="454"/>
      <c r="AO18" s="452">
        <v>828</v>
      </c>
      <c r="AP18" s="452">
        <v>259</v>
      </c>
      <c r="AQ18" s="454">
        <v>57</v>
      </c>
      <c r="AR18" s="454">
        <v>980</v>
      </c>
      <c r="AS18" s="452">
        <v>115</v>
      </c>
      <c r="AT18" s="452">
        <v>221</v>
      </c>
      <c r="AU18" s="454">
        <v>32</v>
      </c>
      <c r="AV18" s="452"/>
      <c r="AW18" s="454">
        <v>109</v>
      </c>
      <c r="AX18" s="454">
        <v>686</v>
      </c>
      <c r="AY18" s="452">
        <v>335</v>
      </c>
      <c r="AZ18" s="452">
        <v>553</v>
      </c>
      <c r="BA18" s="455">
        <f t="shared" si="0"/>
        <v>24805</v>
      </c>
      <c r="BB18" s="454"/>
      <c r="BC18" s="454"/>
    </row>
    <row r="19" spans="1:55" ht="24">
      <c r="A19" s="432">
        <v>10</v>
      </c>
      <c r="B19" s="460" t="s">
        <v>487</v>
      </c>
      <c r="C19" s="439"/>
      <c r="D19" s="439" t="s">
        <v>488</v>
      </c>
      <c r="E19" s="439" t="s">
        <v>489</v>
      </c>
      <c r="F19" s="439"/>
      <c r="G19" s="439" t="s">
        <v>488</v>
      </c>
      <c r="H19" s="439" t="s">
        <v>490</v>
      </c>
      <c r="I19" s="439" t="s">
        <v>491</v>
      </c>
      <c r="J19" s="442" t="s">
        <v>492</v>
      </c>
      <c r="K19" s="439"/>
      <c r="L19" s="439" t="s">
        <v>493</v>
      </c>
      <c r="M19" s="442" t="s">
        <v>494</v>
      </c>
      <c r="N19" s="439" t="s">
        <v>495</v>
      </c>
      <c r="O19" s="439" t="s">
        <v>496</v>
      </c>
      <c r="P19" s="439" t="s">
        <v>497</v>
      </c>
      <c r="Q19" s="439" t="s">
        <v>490</v>
      </c>
      <c r="R19" s="442" t="s">
        <v>498</v>
      </c>
      <c r="S19" s="439" t="s">
        <v>499</v>
      </c>
      <c r="T19" s="442" t="s">
        <v>500</v>
      </c>
      <c r="U19" s="439" t="s">
        <v>501</v>
      </c>
      <c r="V19" s="439" t="s">
        <v>502</v>
      </c>
      <c r="W19" s="442" t="s">
        <v>503</v>
      </c>
      <c r="X19" s="442" t="s">
        <v>504</v>
      </c>
      <c r="Y19" s="439"/>
      <c r="Z19" s="439" t="s">
        <v>505</v>
      </c>
      <c r="AA19" s="439" t="s">
        <v>506</v>
      </c>
      <c r="AB19" s="439"/>
      <c r="AC19" s="439" t="s">
        <v>488</v>
      </c>
      <c r="AD19" s="439" t="s">
        <v>507</v>
      </c>
      <c r="AE19" s="439" t="s">
        <v>508</v>
      </c>
      <c r="AF19" s="439" t="s">
        <v>509</v>
      </c>
      <c r="AG19" s="439" t="s">
        <v>510</v>
      </c>
      <c r="AH19" s="442" t="s">
        <v>511</v>
      </c>
      <c r="AI19" s="439" t="s">
        <v>488</v>
      </c>
      <c r="AJ19" s="442" t="s">
        <v>512</v>
      </c>
      <c r="AK19" s="439" t="s">
        <v>513</v>
      </c>
      <c r="AL19" s="442" t="s">
        <v>514</v>
      </c>
      <c r="AM19" s="439" t="s">
        <v>515</v>
      </c>
      <c r="AN19" s="442" t="s">
        <v>516</v>
      </c>
      <c r="AO19" s="439" t="s">
        <v>512</v>
      </c>
      <c r="AP19" s="439" t="s">
        <v>517</v>
      </c>
      <c r="AQ19" s="442" t="s">
        <v>518</v>
      </c>
      <c r="AR19" s="442" t="s">
        <v>519</v>
      </c>
      <c r="AS19" s="439" t="s">
        <v>520</v>
      </c>
      <c r="AT19" s="439" t="s">
        <v>521</v>
      </c>
      <c r="AU19" s="442" t="s">
        <v>522</v>
      </c>
      <c r="AV19" s="439"/>
      <c r="AW19" s="442" t="s">
        <v>523</v>
      </c>
      <c r="AX19" s="442" t="s">
        <v>524</v>
      </c>
      <c r="AY19" s="439" t="s">
        <v>505</v>
      </c>
      <c r="AZ19" s="439" t="s">
        <v>497</v>
      </c>
      <c r="BA19" s="447">
        <f t="shared" si="0"/>
        <v>0</v>
      </c>
      <c r="BB19" s="442"/>
      <c r="BC19" s="442"/>
    </row>
    <row r="20" spans="1:55" s="457" customFormat="1" ht="24">
      <c r="A20" s="450"/>
      <c r="B20" s="461" t="s">
        <v>525</v>
      </c>
      <c r="C20" s="452"/>
      <c r="D20" s="452"/>
      <c r="E20" s="452">
        <v>241</v>
      </c>
      <c r="F20" s="452"/>
      <c r="G20" s="452">
        <v>49</v>
      </c>
      <c r="H20" s="452">
        <v>23</v>
      </c>
      <c r="I20" s="452"/>
      <c r="J20" s="454">
        <v>5002</v>
      </c>
      <c r="K20" s="452"/>
      <c r="L20" s="452">
        <v>609</v>
      </c>
      <c r="M20" s="454">
        <v>342</v>
      </c>
      <c r="N20" s="452">
        <v>291</v>
      </c>
      <c r="O20" s="452">
        <v>1604</v>
      </c>
      <c r="P20" s="452">
        <v>149</v>
      </c>
      <c r="Q20" s="452">
        <v>30</v>
      </c>
      <c r="R20" s="454">
        <v>37</v>
      </c>
      <c r="S20" s="452">
        <v>662</v>
      </c>
      <c r="T20" s="454">
        <v>118</v>
      </c>
      <c r="U20" s="452">
        <v>15</v>
      </c>
      <c r="V20" s="452">
        <v>480</v>
      </c>
      <c r="W20" s="454"/>
      <c r="X20" s="454">
        <v>423</v>
      </c>
      <c r="Y20" s="452"/>
      <c r="Z20" s="452">
        <v>23</v>
      </c>
      <c r="AA20" s="452">
        <v>442</v>
      </c>
      <c r="AB20" s="452"/>
      <c r="AC20" s="452"/>
      <c r="AD20" s="452">
        <v>19</v>
      </c>
      <c r="AE20" s="452">
        <v>320</v>
      </c>
      <c r="AF20" s="452">
        <v>2247</v>
      </c>
      <c r="AG20" s="452">
        <v>121</v>
      </c>
      <c r="AH20" s="454">
        <v>224</v>
      </c>
      <c r="AI20" s="452"/>
      <c r="AJ20" s="454">
        <v>175</v>
      </c>
      <c r="AK20" s="452">
        <v>215</v>
      </c>
      <c r="AL20" s="454">
        <v>412</v>
      </c>
      <c r="AM20" s="452">
        <v>300</v>
      </c>
      <c r="AN20" s="454">
        <v>80</v>
      </c>
      <c r="AO20" s="452">
        <v>212</v>
      </c>
      <c r="AP20" s="452"/>
      <c r="AQ20" s="454">
        <v>59</v>
      </c>
      <c r="AR20" s="454">
        <v>655</v>
      </c>
      <c r="AS20" s="452"/>
      <c r="AT20" s="452">
        <v>508</v>
      </c>
      <c r="AU20" s="454">
        <v>30</v>
      </c>
      <c r="AV20" s="452"/>
      <c r="AW20" s="454">
        <v>252</v>
      </c>
      <c r="AX20" s="454">
        <v>182</v>
      </c>
      <c r="AY20" s="452">
        <v>45</v>
      </c>
      <c r="AZ20" s="452">
        <v>205</v>
      </c>
      <c r="BA20" s="455">
        <f t="shared" si="0"/>
        <v>16801</v>
      </c>
      <c r="BB20" s="454"/>
      <c r="BC20" s="454"/>
    </row>
    <row r="21" spans="1:55" ht="24">
      <c r="A21" s="448">
        <v>11</v>
      </c>
      <c r="B21" s="464" t="s">
        <v>526</v>
      </c>
      <c r="C21" s="465"/>
      <c r="D21" s="465"/>
      <c r="E21" s="465" t="s">
        <v>527</v>
      </c>
      <c r="F21" s="465"/>
      <c r="G21" s="465"/>
      <c r="H21" s="465" t="s">
        <v>528</v>
      </c>
      <c r="I21" s="465"/>
      <c r="J21" s="430" t="s">
        <v>529</v>
      </c>
      <c r="K21" s="465"/>
      <c r="L21" s="465"/>
      <c r="M21" s="430" t="s">
        <v>530</v>
      </c>
      <c r="N21" s="465"/>
      <c r="O21" s="465" t="s">
        <v>531</v>
      </c>
      <c r="P21" s="465"/>
      <c r="Q21" s="465"/>
      <c r="R21" s="430"/>
      <c r="S21" s="465" t="s">
        <v>532</v>
      </c>
      <c r="T21" s="430" t="s">
        <v>533</v>
      </c>
      <c r="U21" s="465"/>
      <c r="V21" s="465" t="s">
        <v>534</v>
      </c>
      <c r="W21" s="430"/>
      <c r="X21" s="430" t="s">
        <v>535</v>
      </c>
      <c r="Y21" s="465"/>
      <c r="Z21" s="465"/>
      <c r="AA21" s="465"/>
      <c r="AB21" s="465"/>
      <c r="AC21" s="465" t="s">
        <v>536</v>
      </c>
      <c r="AD21" s="465" t="s">
        <v>537</v>
      </c>
      <c r="AE21" s="465" t="s">
        <v>508</v>
      </c>
      <c r="AF21" s="465" t="s">
        <v>538</v>
      </c>
      <c r="AG21" s="465" t="s">
        <v>539</v>
      </c>
      <c r="AH21" s="430"/>
      <c r="AI21" s="465"/>
      <c r="AJ21" s="430"/>
      <c r="AK21" s="465" t="s">
        <v>540</v>
      </c>
      <c r="AL21" s="430"/>
      <c r="AM21" s="465" t="s">
        <v>541</v>
      </c>
      <c r="AN21" s="430"/>
      <c r="AO21" s="465" t="s">
        <v>542</v>
      </c>
      <c r="AP21" s="465" t="s">
        <v>543</v>
      </c>
      <c r="AQ21" s="430"/>
      <c r="AR21" s="430"/>
      <c r="AS21" s="465" t="s">
        <v>544</v>
      </c>
      <c r="AT21" s="465" t="s">
        <v>510</v>
      </c>
      <c r="AU21" s="430"/>
      <c r="AV21" s="465"/>
      <c r="AW21" s="430" t="s">
        <v>510</v>
      </c>
      <c r="AX21" s="430"/>
      <c r="AY21" s="465"/>
      <c r="AZ21" s="465" t="s">
        <v>545</v>
      </c>
      <c r="BA21" s="447">
        <f t="shared" si="0"/>
        <v>0</v>
      </c>
      <c r="BB21" s="430"/>
      <c r="BC21" s="430"/>
    </row>
    <row r="22" spans="1:55" ht="24">
      <c r="A22" s="432">
        <v>12</v>
      </c>
      <c r="B22" s="433" t="s">
        <v>546</v>
      </c>
      <c r="C22" s="439"/>
      <c r="D22" s="439"/>
      <c r="E22" s="439">
        <v>105</v>
      </c>
      <c r="F22" s="439"/>
      <c r="G22" s="439"/>
      <c r="H22" s="439">
        <v>56</v>
      </c>
      <c r="I22" s="439"/>
      <c r="J22" s="442">
        <v>1754</v>
      </c>
      <c r="K22" s="439"/>
      <c r="L22" s="439"/>
      <c r="M22" s="442">
        <v>49</v>
      </c>
      <c r="N22" s="439"/>
      <c r="O22" s="439">
        <v>658</v>
      </c>
      <c r="P22" s="439"/>
      <c r="Q22" s="439"/>
      <c r="R22" s="442"/>
      <c r="S22" s="439">
        <v>314</v>
      </c>
      <c r="T22" s="442"/>
      <c r="U22" s="439"/>
      <c r="V22" s="439">
        <v>24</v>
      </c>
      <c r="W22" s="442"/>
      <c r="X22" s="442"/>
      <c r="Y22" s="439"/>
      <c r="Z22" s="439"/>
      <c r="AA22" s="439"/>
      <c r="AB22" s="439"/>
      <c r="AC22" s="439">
        <v>40</v>
      </c>
      <c r="AD22" s="439"/>
      <c r="AE22" s="439">
        <v>15</v>
      </c>
      <c r="AF22" s="439">
        <v>44</v>
      </c>
      <c r="AG22" s="439">
        <v>165</v>
      </c>
      <c r="AH22" s="442"/>
      <c r="AI22" s="439"/>
      <c r="AJ22" s="442"/>
      <c r="AK22" s="439">
        <v>129</v>
      </c>
      <c r="AL22" s="442"/>
      <c r="AM22" s="439">
        <v>52</v>
      </c>
      <c r="AN22" s="442"/>
      <c r="AO22" s="439">
        <v>175</v>
      </c>
      <c r="AP22" s="439">
        <v>25</v>
      </c>
      <c r="AQ22" s="442"/>
      <c r="AR22" s="442"/>
      <c r="AS22" s="439">
        <v>270</v>
      </c>
      <c r="AT22" s="439">
        <v>508</v>
      </c>
      <c r="AU22" s="442"/>
      <c r="AV22" s="439"/>
      <c r="AW22" s="442"/>
      <c r="AX22" s="442"/>
      <c r="AY22" s="439"/>
      <c r="AZ22" s="439">
        <v>200</v>
      </c>
      <c r="BA22" s="447">
        <f t="shared" si="0"/>
        <v>4583</v>
      </c>
      <c r="BB22" s="442"/>
      <c r="BC22" s="442"/>
    </row>
    <row r="23" spans="1:55" ht="24">
      <c r="A23" s="432">
        <v>13</v>
      </c>
      <c r="B23" s="433" t="s">
        <v>547</v>
      </c>
      <c r="C23" s="439"/>
      <c r="D23" s="439">
        <v>3</v>
      </c>
      <c r="E23" s="439">
        <v>12</v>
      </c>
      <c r="F23" s="439">
        <v>76</v>
      </c>
      <c r="G23" s="439"/>
      <c r="H23" s="439">
        <v>51</v>
      </c>
      <c r="I23" s="439"/>
      <c r="J23" s="442">
        <v>104</v>
      </c>
      <c r="K23" s="439">
        <v>8</v>
      </c>
      <c r="L23" s="439">
        <v>83</v>
      </c>
      <c r="M23" s="442">
        <v>116</v>
      </c>
      <c r="N23" s="439"/>
      <c r="O23" s="439">
        <v>29</v>
      </c>
      <c r="P23" s="439">
        <v>81</v>
      </c>
      <c r="Q23" s="439"/>
      <c r="R23" s="442">
        <v>46</v>
      </c>
      <c r="S23" s="439"/>
      <c r="T23" s="442"/>
      <c r="U23" s="439">
        <v>50</v>
      </c>
      <c r="V23" s="439">
        <v>96</v>
      </c>
      <c r="W23" s="442">
        <v>5</v>
      </c>
      <c r="X23" s="442">
        <v>9</v>
      </c>
      <c r="Y23" s="439"/>
      <c r="Z23" s="439"/>
      <c r="AA23" s="439">
        <v>7</v>
      </c>
      <c r="AB23" s="439">
        <v>78</v>
      </c>
      <c r="AC23" s="439"/>
      <c r="AD23" s="439"/>
      <c r="AE23" s="439">
        <v>4</v>
      </c>
      <c r="AF23" s="439">
        <v>5</v>
      </c>
      <c r="AG23" s="439"/>
      <c r="AH23" s="442"/>
      <c r="AI23" s="439"/>
      <c r="AJ23" s="442">
        <v>82</v>
      </c>
      <c r="AK23" s="439">
        <v>118</v>
      </c>
      <c r="AL23" s="442"/>
      <c r="AM23" s="439">
        <v>125</v>
      </c>
      <c r="AN23" s="442">
        <v>36</v>
      </c>
      <c r="AO23" s="439">
        <v>64</v>
      </c>
      <c r="AP23" s="439"/>
      <c r="AQ23" s="442">
        <v>101</v>
      </c>
      <c r="AR23" s="442">
        <v>72</v>
      </c>
      <c r="AS23" s="439"/>
      <c r="AT23" s="439">
        <v>5</v>
      </c>
      <c r="AU23" s="442">
        <v>10</v>
      </c>
      <c r="AV23" s="439"/>
      <c r="AW23" s="442">
        <v>12</v>
      </c>
      <c r="AX23" s="442">
        <v>82</v>
      </c>
      <c r="AY23" s="439">
        <v>6</v>
      </c>
      <c r="AZ23" s="439">
        <v>15</v>
      </c>
      <c r="BA23" s="447">
        <f t="shared" si="0"/>
        <v>1591</v>
      </c>
      <c r="BB23" s="442"/>
      <c r="BC23" s="442"/>
    </row>
    <row r="24" spans="1:55" ht="12">
      <c r="A24" s="432">
        <v>14</v>
      </c>
      <c r="B24" s="460" t="s">
        <v>548</v>
      </c>
      <c r="C24" s="447">
        <v>34</v>
      </c>
      <c r="D24" s="447">
        <v>30</v>
      </c>
      <c r="E24" s="447">
        <v>77</v>
      </c>
      <c r="F24" s="447">
        <v>57</v>
      </c>
      <c r="G24" s="447">
        <v>50</v>
      </c>
      <c r="H24" s="447">
        <v>50</v>
      </c>
      <c r="I24" s="447">
        <v>58</v>
      </c>
      <c r="J24" s="447">
        <v>41</v>
      </c>
      <c r="K24" s="447">
        <v>86</v>
      </c>
      <c r="L24" s="447">
        <v>50</v>
      </c>
      <c r="M24" s="447">
        <v>62</v>
      </c>
      <c r="N24" s="447">
        <v>58</v>
      </c>
      <c r="O24" s="447">
        <v>73</v>
      </c>
      <c r="P24" s="447">
        <v>87</v>
      </c>
      <c r="Q24" s="447">
        <v>40</v>
      </c>
      <c r="R24" s="447">
        <v>74</v>
      </c>
      <c r="S24" s="447">
        <v>80</v>
      </c>
      <c r="T24" s="447">
        <v>50</v>
      </c>
      <c r="U24" s="447">
        <v>123</v>
      </c>
      <c r="V24" s="447">
        <v>74</v>
      </c>
      <c r="W24" s="447">
        <v>95</v>
      </c>
      <c r="X24" s="447">
        <v>58</v>
      </c>
      <c r="Y24" s="447">
        <v>58</v>
      </c>
      <c r="Z24" s="447">
        <v>48</v>
      </c>
      <c r="AA24" s="447">
        <v>64</v>
      </c>
      <c r="AB24" s="447">
        <v>101</v>
      </c>
      <c r="AC24" s="447">
        <v>35</v>
      </c>
      <c r="AD24" s="447">
        <v>86</v>
      </c>
      <c r="AE24" s="447">
        <v>131</v>
      </c>
      <c r="AF24" s="447">
        <v>83</v>
      </c>
      <c r="AG24" s="447">
        <v>61</v>
      </c>
      <c r="AH24" s="447">
        <v>50</v>
      </c>
      <c r="AI24" s="447">
        <v>105</v>
      </c>
      <c r="AJ24" s="447">
        <v>98</v>
      </c>
      <c r="AK24" s="447">
        <v>58</v>
      </c>
      <c r="AL24" s="447">
        <v>30</v>
      </c>
      <c r="AM24" s="447">
        <v>57</v>
      </c>
      <c r="AN24" s="447">
        <v>45</v>
      </c>
      <c r="AO24" s="447">
        <v>124</v>
      </c>
      <c r="AP24" s="447">
        <v>57</v>
      </c>
      <c r="AQ24" s="447">
        <v>29</v>
      </c>
      <c r="AR24" s="447">
        <v>121</v>
      </c>
      <c r="AS24" s="447">
        <v>66</v>
      </c>
      <c r="AT24" s="447">
        <v>65</v>
      </c>
      <c r="AU24" s="447">
        <v>34</v>
      </c>
      <c r="AV24" s="447">
        <v>19</v>
      </c>
      <c r="AW24" s="447">
        <v>54</v>
      </c>
      <c r="AX24" s="447">
        <v>74</v>
      </c>
      <c r="AY24" s="447">
        <v>24</v>
      </c>
      <c r="AZ24" s="447">
        <v>95</v>
      </c>
      <c r="BA24" s="447">
        <f t="shared" si="0"/>
        <v>3279</v>
      </c>
      <c r="BB24" s="447"/>
      <c r="BC24" s="447"/>
    </row>
    <row r="25" spans="1:55" s="457" customFormat="1" ht="36">
      <c r="A25" s="450">
        <v>15</v>
      </c>
      <c r="B25" s="461" t="s">
        <v>549</v>
      </c>
      <c r="C25" s="455">
        <v>83</v>
      </c>
      <c r="D25" s="455">
        <v>518</v>
      </c>
      <c r="E25" s="455">
        <v>46</v>
      </c>
      <c r="F25" s="455">
        <v>59</v>
      </c>
      <c r="G25" s="455">
        <v>735</v>
      </c>
      <c r="H25" s="455">
        <v>1328</v>
      </c>
      <c r="I25" s="455">
        <v>235</v>
      </c>
      <c r="J25" s="455">
        <v>517</v>
      </c>
      <c r="K25" s="455">
        <v>9</v>
      </c>
      <c r="L25" s="455">
        <v>722</v>
      </c>
      <c r="M25" s="455">
        <v>257</v>
      </c>
      <c r="N25" s="455">
        <v>1229</v>
      </c>
      <c r="O25" s="455">
        <v>305</v>
      </c>
      <c r="P25" s="455">
        <v>175</v>
      </c>
      <c r="Q25" s="455">
        <v>310</v>
      </c>
      <c r="R25" s="455">
        <v>1474</v>
      </c>
      <c r="S25" s="455">
        <v>207</v>
      </c>
      <c r="T25" s="455">
        <v>128</v>
      </c>
      <c r="U25" s="455">
        <v>18</v>
      </c>
      <c r="V25" s="455">
        <v>455</v>
      </c>
      <c r="W25" s="455">
        <v>632</v>
      </c>
      <c r="X25" s="455">
        <v>480</v>
      </c>
      <c r="Y25" s="455">
        <v>105</v>
      </c>
      <c r="Z25" s="455"/>
      <c r="AA25" s="455">
        <v>30</v>
      </c>
      <c r="AB25" s="455">
        <v>151</v>
      </c>
      <c r="AC25" s="455">
        <v>1238</v>
      </c>
      <c r="AD25" s="455">
        <v>19</v>
      </c>
      <c r="AE25" s="455">
        <v>35</v>
      </c>
      <c r="AF25" s="455">
        <v>330</v>
      </c>
      <c r="AG25" s="455">
        <v>485</v>
      </c>
      <c r="AH25" s="455">
        <v>51</v>
      </c>
      <c r="AI25" s="455">
        <v>128</v>
      </c>
      <c r="AJ25" s="455">
        <v>1741</v>
      </c>
      <c r="AK25" s="455">
        <v>885</v>
      </c>
      <c r="AL25" s="455">
        <v>1413</v>
      </c>
      <c r="AM25" s="455">
        <v>1254</v>
      </c>
      <c r="AN25" s="455">
        <v>1655</v>
      </c>
      <c r="AO25" s="455">
        <v>146</v>
      </c>
      <c r="AP25" s="455">
        <v>22</v>
      </c>
      <c r="AQ25" s="455">
        <v>785</v>
      </c>
      <c r="AR25" s="455">
        <v>43</v>
      </c>
      <c r="AS25" s="455">
        <v>533</v>
      </c>
      <c r="AT25" s="455">
        <v>544</v>
      </c>
      <c r="AU25" s="455">
        <v>798</v>
      </c>
      <c r="AV25" s="455">
        <v>374</v>
      </c>
      <c r="AW25" s="455">
        <v>185</v>
      </c>
      <c r="AX25" s="455">
        <v>622</v>
      </c>
      <c r="AY25" s="455">
        <v>387</v>
      </c>
      <c r="AZ25" s="455">
        <v>118</v>
      </c>
      <c r="BA25" s="455">
        <f t="shared" si="0"/>
        <v>23999</v>
      </c>
      <c r="BB25" s="455"/>
      <c r="BC25" s="455"/>
    </row>
    <row r="26" spans="1:55" s="457" customFormat="1" ht="24">
      <c r="A26" s="450"/>
      <c r="B26" s="461" t="s">
        <v>550</v>
      </c>
      <c r="C26" s="455"/>
      <c r="D26" s="455">
        <v>124</v>
      </c>
      <c r="E26" s="455"/>
      <c r="F26" s="455"/>
      <c r="G26" s="455">
        <v>257</v>
      </c>
      <c r="H26" s="455">
        <v>418</v>
      </c>
      <c r="I26" s="455">
        <v>61</v>
      </c>
      <c r="J26" s="455">
        <v>18</v>
      </c>
      <c r="K26" s="455"/>
      <c r="L26" s="455">
        <v>10</v>
      </c>
      <c r="M26" s="455">
        <v>112</v>
      </c>
      <c r="N26" s="455">
        <v>10</v>
      </c>
      <c r="O26" s="455">
        <v>25</v>
      </c>
      <c r="P26" s="455">
        <v>2</v>
      </c>
      <c r="Q26" s="455">
        <v>48</v>
      </c>
      <c r="R26" s="455">
        <v>68</v>
      </c>
      <c r="S26" s="455">
        <v>18</v>
      </c>
      <c r="T26" s="455">
        <v>46</v>
      </c>
      <c r="U26" s="455">
        <v>12</v>
      </c>
      <c r="V26" s="455">
        <v>90</v>
      </c>
      <c r="W26" s="455">
        <v>80</v>
      </c>
      <c r="X26" s="455">
        <v>405</v>
      </c>
      <c r="Y26" s="455"/>
      <c r="Z26" s="455"/>
      <c r="AA26" s="455"/>
      <c r="AB26" s="455">
        <v>12</v>
      </c>
      <c r="AC26" s="455">
        <v>354</v>
      </c>
      <c r="AD26" s="455">
        <v>3</v>
      </c>
      <c r="AE26" s="455">
        <v>17</v>
      </c>
      <c r="AF26" s="455">
        <v>62</v>
      </c>
      <c r="AG26" s="455">
        <v>57</v>
      </c>
      <c r="AH26" s="455">
        <v>2</v>
      </c>
      <c r="AI26" s="455">
        <v>41</v>
      </c>
      <c r="AJ26" s="455">
        <v>10</v>
      </c>
      <c r="AK26" s="455">
        <v>298</v>
      </c>
      <c r="AL26" s="455"/>
      <c r="AM26" s="455">
        <v>380</v>
      </c>
      <c r="AN26" s="455">
        <v>8</v>
      </c>
      <c r="AO26" s="455">
        <v>16</v>
      </c>
      <c r="AP26" s="455">
        <v>1</v>
      </c>
      <c r="AQ26" s="455">
        <v>249</v>
      </c>
      <c r="AR26" s="455">
        <v>4</v>
      </c>
      <c r="AS26" s="455">
        <v>34</v>
      </c>
      <c r="AT26" s="455">
        <v>5</v>
      </c>
      <c r="AU26" s="455"/>
      <c r="AV26" s="455"/>
      <c r="AW26" s="455">
        <v>5</v>
      </c>
      <c r="AX26" s="455">
        <v>15</v>
      </c>
      <c r="AY26" s="455">
        <v>92</v>
      </c>
      <c r="AZ26" s="455">
        <v>8</v>
      </c>
      <c r="BA26" s="455">
        <f t="shared" si="0"/>
        <v>3477</v>
      </c>
      <c r="BB26" s="455"/>
      <c r="BC26" s="455"/>
    </row>
    <row r="27" spans="1:55" ht="24">
      <c r="A27" s="432">
        <v>16</v>
      </c>
      <c r="B27" s="460" t="s">
        <v>551</v>
      </c>
      <c r="C27" s="447">
        <v>17900</v>
      </c>
      <c r="D27" s="447">
        <v>144564</v>
      </c>
      <c r="E27" s="447">
        <v>43000</v>
      </c>
      <c r="F27" s="447">
        <v>22937</v>
      </c>
      <c r="G27" s="447">
        <v>162103</v>
      </c>
      <c r="H27" s="447">
        <v>241625</v>
      </c>
      <c r="I27" s="447">
        <v>57602</v>
      </c>
      <c r="J27" s="447">
        <v>72150</v>
      </c>
      <c r="K27" s="447">
        <v>13516</v>
      </c>
      <c r="L27" s="447">
        <v>172750</v>
      </c>
      <c r="M27" s="447">
        <v>215733</v>
      </c>
      <c r="N27" s="447">
        <v>158934</v>
      </c>
      <c r="O27" s="447">
        <v>105000</v>
      </c>
      <c r="P27" s="447">
        <v>16000</v>
      </c>
      <c r="Q27" s="447">
        <v>52000</v>
      </c>
      <c r="R27" s="447">
        <v>247853</v>
      </c>
      <c r="S27" s="447">
        <v>28607</v>
      </c>
      <c r="T27" s="447">
        <v>27311</v>
      </c>
      <c r="U27" s="447">
        <v>19244</v>
      </c>
      <c r="V27" s="447">
        <v>75681</v>
      </c>
      <c r="W27" s="447">
        <v>126000</v>
      </c>
      <c r="X27" s="447">
        <v>216681</v>
      </c>
      <c r="Y27" s="447">
        <v>22050</v>
      </c>
      <c r="Z27" s="447">
        <v>95360</v>
      </c>
      <c r="AA27" s="447">
        <v>87715</v>
      </c>
      <c r="AB27" s="447">
        <v>11343</v>
      </c>
      <c r="AC27" s="447">
        <v>126650</v>
      </c>
      <c r="AD27" s="447">
        <v>4257</v>
      </c>
      <c r="AE27" s="447">
        <v>65000</v>
      </c>
      <c r="AF27" s="447">
        <v>87225</v>
      </c>
      <c r="AG27" s="447">
        <v>86791</v>
      </c>
      <c r="AH27" s="447"/>
      <c r="AI27" s="447">
        <v>25705</v>
      </c>
      <c r="AJ27" s="447">
        <v>180708</v>
      </c>
      <c r="AK27" s="447">
        <v>161551</v>
      </c>
      <c r="AL27" s="447">
        <v>214339</v>
      </c>
      <c r="AM27" s="447">
        <v>150551</v>
      </c>
      <c r="AN27" s="447">
        <v>291485</v>
      </c>
      <c r="AO27" s="447">
        <v>198355</v>
      </c>
      <c r="AP27" s="447">
        <v>96422</v>
      </c>
      <c r="AQ27" s="447">
        <v>155892</v>
      </c>
      <c r="AR27" s="447">
        <v>27821</v>
      </c>
      <c r="AS27" s="447"/>
      <c r="AT27" s="447">
        <v>30750</v>
      </c>
      <c r="AU27" s="447">
        <v>142315</v>
      </c>
      <c r="AV27" s="447">
        <v>53945</v>
      </c>
      <c r="AW27" s="447">
        <v>52466</v>
      </c>
      <c r="AX27" s="447">
        <v>116525</v>
      </c>
      <c r="AY27" s="447">
        <v>48810</v>
      </c>
      <c r="AZ27" s="447">
        <v>36000</v>
      </c>
      <c r="BA27" s="447"/>
      <c r="BB27" s="447"/>
      <c r="BC27" s="447"/>
    </row>
    <row r="28" spans="1:55" s="457" customFormat="1" ht="24">
      <c r="A28" s="450">
        <v>17</v>
      </c>
      <c r="B28" s="461" t="s">
        <v>552</v>
      </c>
      <c r="C28" s="455"/>
      <c r="D28" s="455">
        <v>62</v>
      </c>
      <c r="E28" s="455">
        <v>85</v>
      </c>
      <c r="F28" s="455">
        <v>236</v>
      </c>
      <c r="G28" s="455">
        <v>2212</v>
      </c>
      <c r="H28" s="455">
        <v>211</v>
      </c>
      <c r="I28" s="455">
        <v>105</v>
      </c>
      <c r="J28" s="455">
        <v>238</v>
      </c>
      <c r="K28" s="455">
        <v>162</v>
      </c>
      <c r="L28" s="455">
        <v>235</v>
      </c>
      <c r="M28" s="455">
        <v>2352</v>
      </c>
      <c r="N28" s="455"/>
      <c r="O28" s="455">
        <v>705</v>
      </c>
      <c r="P28" s="455">
        <v>350</v>
      </c>
      <c r="Q28" s="455"/>
      <c r="R28" s="455">
        <v>1066</v>
      </c>
      <c r="S28" s="455">
        <v>496</v>
      </c>
      <c r="T28" s="455">
        <v>586</v>
      </c>
      <c r="U28" s="455"/>
      <c r="V28" s="455">
        <v>210</v>
      </c>
      <c r="W28" s="455">
        <v>810</v>
      </c>
      <c r="X28" s="455">
        <v>269</v>
      </c>
      <c r="Y28" s="455">
        <v>105</v>
      </c>
      <c r="Z28" s="455"/>
      <c r="AA28" s="455">
        <v>315</v>
      </c>
      <c r="AB28" s="455">
        <v>118</v>
      </c>
      <c r="AC28" s="455">
        <v>1203</v>
      </c>
      <c r="AD28" s="455"/>
      <c r="AE28" s="455">
        <v>354</v>
      </c>
      <c r="AF28" s="455">
        <v>70</v>
      </c>
      <c r="AG28" s="455">
        <v>565</v>
      </c>
      <c r="AH28" s="455">
        <v>581</v>
      </c>
      <c r="AI28" s="455">
        <v>327</v>
      </c>
      <c r="AJ28" s="455"/>
      <c r="AK28" s="455">
        <v>419</v>
      </c>
      <c r="AL28" s="455">
        <v>652</v>
      </c>
      <c r="AM28" s="455">
        <v>2765</v>
      </c>
      <c r="AN28" s="455">
        <v>3204</v>
      </c>
      <c r="AO28" s="455">
        <v>634</v>
      </c>
      <c r="AP28" s="455"/>
      <c r="AQ28" s="455">
        <v>565</v>
      </c>
      <c r="AR28" s="455">
        <v>4906</v>
      </c>
      <c r="AS28" s="455">
        <v>133</v>
      </c>
      <c r="AT28" s="455">
        <v>102</v>
      </c>
      <c r="AU28" s="455">
        <v>205</v>
      </c>
      <c r="AV28" s="455">
        <v>154</v>
      </c>
      <c r="AW28" s="455"/>
      <c r="AX28" s="455">
        <v>5755</v>
      </c>
      <c r="AY28" s="455">
        <v>8315</v>
      </c>
      <c r="AZ28" s="455">
        <v>94</v>
      </c>
      <c r="BA28" s="455"/>
      <c r="BB28" s="455"/>
      <c r="BC28" s="455"/>
    </row>
    <row r="29" spans="1:55" ht="12">
      <c r="A29" s="432"/>
      <c r="B29" s="460" t="s">
        <v>553</v>
      </c>
      <c r="C29" s="447"/>
      <c r="D29" s="447">
        <v>15</v>
      </c>
      <c r="E29" s="447">
        <v>6</v>
      </c>
      <c r="F29" s="447">
        <v>59</v>
      </c>
      <c r="G29" s="447">
        <v>354</v>
      </c>
      <c r="H29" s="447">
        <v>63</v>
      </c>
      <c r="I29" s="447">
        <v>20</v>
      </c>
      <c r="J29" s="447">
        <v>42</v>
      </c>
      <c r="K29" s="447">
        <v>40</v>
      </c>
      <c r="L29" s="447">
        <v>141</v>
      </c>
      <c r="M29" s="447">
        <v>503</v>
      </c>
      <c r="N29" s="447"/>
      <c r="O29" s="447">
        <v>109</v>
      </c>
      <c r="P29" s="447">
        <v>65</v>
      </c>
      <c r="Q29" s="447"/>
      <c r="R29" s="447">
        <v>260</v>
      </c>
      <c r="S29" s="447">
        <v>136</v>
      </c>
      <c r="T29" s="447">
        <v>128</v>
      </c>
      <c r="U29" s="447"/>
      <c r="V29" s="447">
        <v>48</v>
      </c>
      <c r="W29" s="447">
        <v>202</v>
      </c>
      <c r="X29" s="447">
        <v>56</v>
      </c>
      <c r="Y29" s="447">
        <v>26</v>
      </c>
      <c r="Z29" s="447"/>
      <c r="AA29" s="447">
        <v>97</v>
      </c>
      <c r="AB29" s="447">
        <v>26</v>
      </c>
      <c r="AC29" s="447">
        <v>264</v>
      </c>
      <c r="AD29" s="447"/>
      <c r="AE29" s="447">
        <v>72</v>
      </c>
      <c r="AF29" s="447">
        <v>15</v>
      </c>
      <c r="AG29" s="447">
        <v>141</v>
      </c>
      <c r="AH29" s="447">
        <v>189</v>
      </c>
      <c r="AI29" s="447">
        <v>81</v>
      </c>
      <c r="AJ29" s="447"/>
      <c r="AK29" s="447">
        <v>65</v>
      </c>
      <c r="AL29" s="447">
        <v>160</v>
      </c>
      <c r="AM29" s="447">
        <v>688</v>
      </c>
      <c r="AN29" s="447">
        <v>801</v>
      </c>
      <c r="AO29" s="447">
        <v>158</v>
      </c>
      <c r="AP29" s="447"/>
      <c r="AQ29" s="447">
        <v>135</v>
      </c>
      <c r="AR29" s="447">
        <v>1208</v>
      </c>
      <c r="AS29" s="447">
        <v>31</v>
      </c>
      <c r="AT29" s="447">
        <v>26</v>
      </c>
      <c r="AU29" s="447">
        <v>49</v>
      </c>
      <c r="AV29" s="447">
        <v>36</v>
      </c>
      <c r="AW29" s="447"/>
      <c r="AX29" s="447">
        <v>1394</v>
      </c>
      <c r="AY29" s="447">
        <v>1830</v>
      </c>
      <c r="AZ29" s="447">
        <v>23</v>
      </c>
      <c r="BA29" s="447"/>
      <c r="BB29" s="447"/>
      <c r="BC29" s="447"/>
    </row>
    <row r="30" spans="1:55" ht="24">
      <c r="A30" s="432">
        <v>18</v>
      </c>
      <c r="B30" s="460" t="s">
        <v>554</v>
      </c>
      <c r="C30" s="447">
        <v>48710</v>
      </c>
      <c r="D30" s="447">
        <v>26500</v>
      </c>
      <c r="E30" s="447">
        <v>52424</v>
      </c>
      <c r="F30" s="447">
        <v>11857</v>
      </c>
      <c r="G30" s="447">
        <v>190969</v>
      </c>
      <c r="H30" s="447">
        <v>100141</v>
      </c>
      <c r="I30" s="447">
        <v>111289</v>
      </c>
      <c r="J30" s="447">
        <v>38906</v>
      </c>
      <c r="K30" s="447">
        <v>56112</v>
      </c>
      <c r="L30" s="447">
        <v>180618</v>
      </c>
      <c r="M30" s="447">
        <v>149706</v>
      </c>
      <c r="N30" s="447">
        <v>108841</v>
      </c>
      <c r="O30" s="447">
        <v>96994</v>
      </c>
      <c r="P30" s="447">
        <v>160000</v>
      </c>
      <c r="Q30" s="447">
        <v>101616</v>
      </c>
      <c r="R30" s="447">
        <v>171715</v>
      </c>
      <c r="S30" s="447">
        <v>76648</v>
      </c>
      <c r="T30" s="447">
        <v>97168</v>
      </c>
      <c r="U30" s="447">
        <v>63798</v>
      </c>
      <c r="V30" s="447">
        <v>121010</v>
      </c>
      <c r="W30" s="447">
        <v>106976</v>
      </c>
      <c r="X30" s="447">
        <v>93964</v>
      </c>
      <c r="Y30" s="447">
        <v>91127</v>
      </c>
      <c r="Z30" s="447">
        <v>6016</v>
      </c>
      <c r="AA30" s="447">
        <v>110504</v>
      </c>
      <c r="AB30" s="447">
        <v>204750</v>
      </c>
      <c r="AC30" s="447">
        <v>87771</v>
      </c>
      <c r="AD30" s="447">
        <v>220828</v>
      </c>
      <c r="AE30" s="447">
        <v>139138</v>
      </c>
      <c r="AF30" s="447">
        <v>108918</v>
      </c>
      <c r="AG30" s="447">
        <v>77735</v>
      </c>
      <c r="AH30" s="447">
        <v>122148</v>
      </c>
      <c r="AI30" s="447">
        <v>111432</v>
      </c>
      <c r="AJ30" s="447">
        <v>36527</v>
      </c>
      <c r="AK30" s="447">
        <v>144009</v>
      </c>
      <c r="AL30" s="447">
        <v>100956</v>
      </c>
      <c r="AM30" s="447">
        <v>255412</v>
      </c>
      <c r="AN30" s="447">
        <v>127599</v>
      </c>
      <c r="AO30" s="447">
        <v>156202</v>
      </c>
      <c r="AP30" s="447">
        <v>93725</v>
      </c>
      <c r="AQ30" s="447">
        <v>50389</v>
      </c>
      <c r="AR30" s="447">
        <v>185265</v>
      </c>
      <c r="AS30" s="447">
        <v>59888</v>
      </c>
      <c r="AT30" s="447">
        <v>112450</v>
      </c>
      <c r="AU30" s="447">
        <v>45634</v>
      </c>
      <c r="AV30" s="447">
        <v>31385</v>
      </c>
      <c r="AW30" s="447"/>
      <c r="AX30" s="447">
        <v>208620</v>
      </c>
      <c r="AY30" s="447">
        <v>40030</v>
      </c>
      <c r="AZ30" s="447">
        <v>168765</v>
      </c>
      <c r="BA30" s="447"/>
      <c r="BB30" s="447"/>
      <c r="BC30" s="447"/>
    </row>
    <row r="31" spans="1:55" ht="12">
      <c r="A31" s="432"/>
      <c r="B31" s="460" t="s">
        <v>555</v>
      </c>
      <c r="C31" s="447">
        <v>3315</v>
      </c>
      <c r="D31" s="447">
        <v>8000</v>
      </c>
      <c r="E31" s="447">
        <v>24051</v>
      </c>
      <c r="F31" s="447">
        <v>16778</v>
      </c>
      <c r="G31" s="447">
        <v>40052</v>
      </c>
      <c r="H31" s="447">
        <v>10883</v>
      </c>
      <c r="I31" s="447">
        <v>18920</v>
      </c>
      <c r="J31" s="447">
        <v>19690</v>
      </c>
      <c r="K31" s="447">
        <v>67839</v>
      </c>
      <c r="L31" s="447">
        <v>72247</v>
      </c>
      <c r="M31" s="447">
        <v>69856</v>
      </c>
      <c r="N31" s="447">
        <v>36187</v>
      </c>
      <c r="O31" s="447">
        <v>35626</v>
      </c>
      <c r="P31" s="447">
        <v>59200</v>
      </c>
      <c r="Q31" s="447">
        <v>50514</v>
      </c>
      <c r="R31" s="447">
        <v>132471</v>
      </c>
      <c r="S31" s="447">
        <v>34056</v>
      </c>
      <c r="T31" s="447">
        <v>40365</v>
      </c>
      <c r="U31" s="447">
        <v>57359</v>
      </c>
      <c r="V31" s="447">
        <v>35947</v>
      </c>
      <c r="W31" s="447">
        <v>90631</v>
      </c>
      <c r="X31" s="447">
        <v>33346</v>
      </c>
      <c r="Y31" s="447">
        <v>15550</v>
      </c>
      <c r="Z31" s="447">
        <v>2526</v>
      </c>
      <c r="AA31" s="447">
        <v>36239</v>
      </c>
      <c r="AB31" s="447">
        <v>39900</v>
      </c>
      <c r="AC31" s="447">
        <v>44327</v>
      </c>
      <c r="AD31" s="447">
        <v>44972</v>
      </c>
      <c r="AE31" s="447">
        <v>30670</v>
      </c>
      <c r="AF31" s="447">
        <v>38516</v>
      </c>
      <c r="AG31" s="447">
        <v>19990</v>
      </c>
      <c r="AH31" s="447">
        <v>40210</v>
      </c>
      <c r="AI31" s="447">
        <v>66859</v>
      </c>
      <c r="AJ31" s="447">
        <v>39726</v>
      </c>
      <c r="AK31" s="447">
        <v>59945</v>
      </c>
      <c r="AL31" s="447">
        <v>15917</v>
      </c>
      <c r="AM31" s="447">
        <v>107184</v>
      </c>
      <c r="AN31" s="447">
        <v>33089</v>
      </c>
      <c r="AO31" s="447">
        <v>70167</v>
      </c>
      <c r="AP31" s="447">
        <v>44857</v>
      </c>
      <c r="AQ31" s="447">
        <v>9308</v>
      </c>
      <c r="AR31" s="447">
        <v>92630</v>
      </c>
      <c r="AS31" s="447">
        <v>28526</v>
      </c>
      <c r="AT31" s="447">
        <v>20181</v>
      </c>
      <c r="AU31" s="447">
        <v>10505</v>
      </c>
      <c r="AV31" s="447">
        <v>9833</v>
      </c>
      <c r="AW31" s="447"/>
      <c r="AX31" s="447">
        <v>209000</v>
      </c>
      <c r="AY31" s="447">
        <v>9161</v>
      </c>
      <c r="AZ31" s="447">
        <v>73067</v>
      </c>
      <c r="BA31" s="447"/>
      <c r="BB31" s="447"/>
      <c r="BC31" s="447"/>
    </row>
    <row r="32" spans="23:46" ht="12">
      <c r="W32" s="467"/>
      <c r="AI32" s="467"/>
      <c r="AL32" s="467"/>
      <c r="AT32" s="467"/>
    </row>
  </sheetData>
  <sheetProtection/>
  <mergeCells count="6">
    <mergeCell ref="S2:AI2"/>
    <mergeCell ref="AJ2:AZ2"/>
    <mergeCell ref="A5:A7"/>
    <mergeCell ref="S1:U1"/>
    <mergeCell ref="A1:R1"/>
    <mergeCell ref="C2:R2"/>
  </mergeCells>
  <printOptions/>
  <pageMargins left="0.62" right="0.33" top="0.5" bottom="0.5" header="0.25" footer="0.25"/>
  <pageSetup horizontalDpi="600" verticalDpi="600" orientation="landscape" paperSize="9" scale="79" r:id="rId2"/>
  <headerFooter alignWithMargins="0">
    <oddHeader>&amp;C&amp;14Progress of Financial &amp;16Inclusion in all Districts of Madhya Pradesh&amp;RTABLE - 12</oddHeader>
  </headerFooter>
  <colBreaks count="2" manualBreakCount="2">
    <brk id="18" max="31" man="1"/>
    <brk id="35" max="3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52">
      <selection activeCell="E76" sqref="A1:IV16384"/>
    </sheetView>
  </sheetViews>
  <sheetFormatPr defaultColWidth="9.140625" defaultRowHeight="12.75"/>
  <cols>
    <col min="1" max="1" width="3.7109375" style="81" customWidth="1"/>
    <col min="2" max="2" width="23.57421875" style="81" customWidth="1"/>
    <col min="3" max="3" width="10.8515625" style="55" customWidth="1"/>
    <col min="4" max="4" width="12.8515625" style="55" customWidth="1"/>
    <col min="5" max="5" width="12.00390625" style="55" customWidth="1"/>
    <col min="6" max="6" width="13.00390625" style="55" customWidth="1"/>
    <col min="7" max="7" width="14.28125" style="55" customWidth="1"/>
    <col min="8" max="8" width="13.8515625" style="55" customWidth="1"/>
    <col min="9" max="9" width="13.421875" style="55" customWidth="1"/>
    <col min="10" max="10" width="17.140625" style="282" customWidth="1"/>
    <col min="11" max="11" width="9.140625" style="81" customWidth="1"/>
    <col min="12" max="13" width="10.7109375" style="81" customWidth="1"/>
    <col min="14" max="16384" width="9.140625" style="81" customWidth="1"/>
  </cols>
  <sheetData>
    <row r="1" spans="1:9" ht="15" customHeight="1">
      <c r="A1" s="149"/>
      <c r="B1" s="149"/>
      <c r="C1" s="56"/>
      <c r="D1" s="56"/>
      <c r="E1" s="56"/>
      <c r="F1" s="56"/>
      <c r="G1" s="56"/>
      <c r="H1" s="56"/>
      <c r="I1" s="56"/>
    </row>
    <row r="2" spans="1:12" ht="12.75">
      <c r="A2" s="149"/>
      <c r="B2" s="149"/>
      <c r="C2" s="56"/>
      <c r="D2" s="56"/>
      <c r="E2" s="56"/>
      <c r="F2" s="56"/>
      <c r="G2" s="56"/>
      <c r="H2" s="56"/>
      <c r="I2" s="56"/>
      <c r="K2" s="149"/>
      <c r="L2" s="149"/>
    </row>
    <row r="3" spans="1:12" ht="12.75">
      <c r="A3" s="149"/>
      <c r="B3" s="149"/>
      <c r="C3" s="56"/>
      <c r="D3" s="56"/>
      <c r="E3" s="56"/>
      <c r="F3" s="56"/>
      <c r="G3" s="56"/>
      <c r="H3" s="56"/>
      <c r="I3" s="56"/>
      <c r="K3" s="149"/>
      <c r="L3" s="149"/>
    </row>
    <row r="4" spans="1:12" ht="12.75">
      <c r="A4" s="149"/>
      <c r="B4" s="149"/>
      <c r="C4" s="56"/>
      <c r="D4" s="56"/>
      <c r="E4" s="56"/>
      <c r="F4" s="56"/>
      <c r="G4" s="56"/>
      <c r="H4" s="56"/>
      <c r="I4" s="56"/>
      <c r="J4" s="286"/>
      <c r="K4" s="149"/>
      <c r="L4" s="149"/>
    </row>
    <row r="5" spans="1:13" ht="13.5" customHeight="1">
      <c r="A5" s="150" t="s">
        <v>4</v>
      </c>
      <c r="B5" s="150" t="s">
        <v>5</v>
      </c>
      <c r="C5" s="106" t="s">
        <v>43</v>
      </c>
      <c r="D5" s="106" t="s">
        <v>44</v>
      </c>
      <c r="E5" s="106" t="s">
        <v>45</v>
      </c>
      <c r="F5" s="106" t="s">
        <v>3</v>
      </c>
      <c r="G5" s="106" t="s">
        <v>3</v>
      </c>
      <c r="H5" s="106" t="s">
        <v>46</v>
      </c>
      <c r="I5" s="106" t="s">
        <v>40</v>
      </c>
      <c r="J5" s="106" t="s">
        <v>47</v>
      </c>
      <c r="K5" s="283"/>
      <c r="L5" s="284"/>
      <c r="M5" s="284"/>
    </row>
    <row r="6" spans="1:13" ht="12.75">
      <c r="A6" s="142" t="s">
        <v>6</v>
      </c>
      <c r="B6" s="142"/>
      <c r="C6" s="107"/>
      <c r="D6" s="107"/>
      <c r="E6" s="107"/>
      <c r="F6" s="107" t="s">
        <v>48</v>
      </c>
      <c r="G6" s="107" t="s">
        <v>41</v>
      </c>
      <c r="H6" s="107" t="s">
        <v>49</v>
      </c>
      <c r="I6" s="107"/>
      <c r="J6" s="107" t="s">
        <v>50</v>
      </c>
      <c r="K6" s="283"/>
      <c r="L6" s="284"/>
      <c r="M6" s="284"/>
    </row>
    <row r="7" spans="1:13" ht="12.75" customHeight="1">
      <c r="A7" s="44">
        <v>1</v>
      </c>
      <c r="B7" s="47" t="s">
        <v>7</v>
      </c>
      <c r="C7" s="47">
        <v>3604</v>
      </c>
      <c r="D7" s="47">
        <v>0</v>
      </c>
      <c r="E7" s="47">
        <v>0</v>
      </c>
      <c r="F7" s="47">
        <f>C7+D7+E7</f>
        <v>3604</v>
      </c>
      <c r="G7" s="47">
        <f>'TABLE-2'!G6+'TABLE-2'!H6+'TABLE-2'!I6</f>
        <v>222173</v>
      </c>
      <c r="H7" s="47">
        <f>F7+G7</f>
        <v>225777</v>
      </c>
      <c r="I7" s="47">
        <f>'TABLE-2'!D6+'TABLE-2'!E6+'TABLE-2'!F6</f>
        <v>442810</v>
      </c>
      <c r="J7" s="139">
        <f>(H7/I7)*100</f>
        <v>50.98733090941939</v>
      </c>
      <c r="K7" s="347"/>
      <c r="L7" s="26"/>
      <c r="M7" s="26"/>
    </row>
    <row r="8" spans="1:13" ht="12.75" customHeight="1">
      <c r="A8" s="44">
        <v>2</v>
      </c>
      <c r="B8" s="47" t="s">
        <v>8</v>
      </c>
      <c r="C8" s="47">
        <v>0</v>
      </c>
      <c r="D8" s="47">
        <v>0</v>
      </c>
      <c r="E8" s="47">
        <v>0</v>
      </c>
      <c r="F8" s="47">
        <f aca="true" t="shared" si="0" ref="F8:F26">C8+D8+E8</f>
        <v>0</v>
      </c>
      <c r="G8" s="47">
        <f>'TABLE-2'!G7+'TABLE-2'!H7+'TABLE-2'!I7</f>
        <v>10095</v>
      </c>
      <c r="H8" s="47">
        <f aca="true" t="shared" si="1" ref="H8:H26">F8+G8</f>
        <v>10095</v>
      </c>
      <c r="I8" s="47">
        <f>'TABLE-2'!D7+'TABLE-2'!E7+'TABLE-2'!F7</f>
        <v>42155</v>
      </c>
      <c r="J8" s="139">
        <f aca="true" t="shared" si="2" ref="J8:J26">(H8/I8)*100</f>
        <v>23.94733720792314</v>
      </c>
      <c r="L8" s="26"/>
      <c r="M8" s="26"/>
    </row>
    <row r="9" spans="1:13" ht="12.75" customHeight="1">
      <c r="A9" s="44">
        <v>3</v>
      </c>
      <c r="B9" s="47" t="s">
        <v>9</v>
      </c>
      <c r="C9" s="47">
        <v>0</v>
      </c>
      <c r="D9" s="47">
        <v>0</v>
      </c>
      <c r="E9" s="47">
        <v>0</v>
      </c>
      <c r="F9" s="47">
        <f t="shared" si="0"/>
        <v>0</v>
      </c>
      <c r="G9" s="47">
        <f>'TABLE-2'!G8+'TABLE-2'!H8+'TABLE-2'!I8</f>
        <v>219692</v>
      </c>
      <c r="H9" s="47">
        <f t="shared" si="1"/>
        <v>219692</v>
      </c>
      <c r="I9" s="47">
        <f>'TABLE-2'!D8+'TABLE-2'!E8+'TABLE-2'!F8</f>
        <v>423681</v>
      </c>
      <c r="J9" s="139">
        <f t="shared" si="2"/>
        <v>51.853163110925436</v>
      </c>
      <c r="L9" s="26"/>
      <c r="M9" s="26"/>
    </row>
    <row r="10" spans="1:13" ht="12.75" customHeight="1">
      <c r="A10" s="44">
        <v>4</v>
      </c>
      <c r="B10" s="47" t="s">
        <v>10</v>
      </c>
      <c r="C10" s="47">
        <v>0</v>
      </c>
      <c r="D10" s="47">
        <v>0</v>
      </c>
      <c r="E10" s="47">
        <v>0</v>
      </c>
      <c r="F10" s="47">
        <f t="shared" si="0"/>
        <v>0</v>
      </c>
      <c r="G10" s="47">
        <f>'TABLE-2'!G9+'TABLE-2'!H9+'TABLE-2'!I9</f>
        <v>591625</v>
      </c>
      <c r="H10" s="47">
        <f t="shared" si="1"/>
        <v>591625</v>
      </c>
      <c r="I10" s="47">
        <f>'TABLE-2'!D9+'TABLE-2'!E9+'TABLE-2'!F9</f>
        <v>728661</v>
      </c>
      <c r="J10" s="139">
        <f t="shared" si="2"/>
        <v>81.1934493543637</v>
      </c>
      <c r="L10" s="26"/>
      <c r="M10" s="26"/>
    </row>
    <row r="11" spans="1:13" ht="12.75" customHeight="1">
      <c r="A11" s="44">
        <v>5</v>
      </c>
      <c r="B11" s="47" t="s">
        <v>11</v>
      </c>
      <c r="C11" s="47">
        <v>0</v>
      </c>
      <c r="D11" s="47">
        <v>0</v>
      </c>
      <c r="E11" s="47">
        <v>0</v>
      </c>
      <c r="F11" s="47">
        <f t="shared" si="0"/>
        <v>0</v>
      </c>
      <c r="G11" s="47">
        <f>'TABLE-2'!G10+'TABLE-2'!H10+'TABLE-2'!I10</f>
        <v>97438</v>
      </c>
      <c r="H11" s="47">
        <f t="shared" si="1"/>
        <v>97438</v>
      </c>
      <c r="I11" s="47">
        <f>'TABLE-2'!D10+'TABLE-2'!E10+'TABLE-2'!F10</f>
        <v>206032</v>
      </c>
      <c r="J11" s="139">
        <f t="shared" si="2"/>
        <v>47.29265356837773</v>
      </c>
      <c r="L11" s="26"/>
      <c r="M11" s="26"/>
    </row>
    <row r="12" spans="1:13" ht="12.75" customHeight="1">
      <c r="A12" s="44">
        <v>6</v>
      </c>
      <c r="B12" s="47" t="s">
        <v>12</v>
      </c>
      <c r="C12" s="47">
        <v>0</v>
      </c>
      <c r="D12" s="47">
        <v>0</v>
      </c>
      <c r="E12" s="47">
        <v>0</v>
      </c>
      <c r="F12" s="47">
        <f t="shared" si="0"/>
        <v>0</v>
      </c>
      <c r="G12" s="47">
        <f>'TABLE-2'!G11+'TABLE-2'!H11+'TABLE-2'!I11</f>
        <v>99440</v>
      </c>
      <c r="H12" s="47">
        <f t="shared" si="1"/>
        <v>99440</v>
      </c>
      <c r="I12" s="47">
        <f>'TABLE-2'!D11+'TABLE-2'!E11+'TABLE-2'!F11</f>
        <v>204485</v>
      </c>
      <c r="J12" s="139">
        <f t="shared" si="2"/>
        <v>48.62948382521945</v>
      </c>
      <c r="L12" s="26"/>
      <c r="M12" s="26"/>
    </row>
    <row r="13" spans="1:13" ht="12.75" customHeight="1">
      <c r="A13" s="44">
        <v>7</v>
      </c>
      <c r="B13" s="47" t="s">
        <v>13</v>
      </c>
      <c r="C13" s="47">
        <v>0</v>
      </c>
      <c r="D13" s="47">
        <v>0</v>
      </c>
      <c r="E13" s="47">
        <v>118134</v>
      </c>
      <c r="F13" s="47">
        <f t="shared" si="0"/>
        <v>118134</v>
      </c>
      <c r="G13" s="47">
        <f>'TABLE-2'!G12+'TABLE-2'!H12+'TABLE-2'!I12</f>
        <v>582068</v>
      </c>
      <c r="H13" s="47">
        <f t="shared" si="1"/>
        <v>700202</v>
      </c>
      <c r="I13" s="47">
        <f>'TABLE-2'!D12+'TABLE-2'!E12+'TABLE-2'!F12</f>
        <v>1022255</v>
      </c>
      <c r="J13" s="139">
        <f t="shared" si="2"/>
        <v>68.49582540559841</v>
      </c>
      <c r="L13" s="26"/>
      <c r="M13" s="26"/>
    </row>
    <row r="14" spans="1:13" ht="12.75" customHeight="1">
      <c r="A14" s="44">
        <v>8</v>
      </c>
      <c r="B14" s="47" t="s">
        <v>154</v>
      </c>
      <c r="C14" s="47">
        <v>0</v>
      </c>
      <c r="D14" s="47">
        <v>0</v>
      </c>
      <c r="E14" s="47">
        <v>0</v>
      </c>
      <c r="F14" s="47">
        <f t="shared" si="0"/>
        <v>0</v>
      </c>
      <c r="G14" s="47">
        <f>'TABLE-2'!G13+'TABLE-2'!H13+'TABLE-2'!I13</f>
        <v>93202</v>
      </c>
      <c r="H14" s="47">
        <f t="shared" si="1"/>
        <v>93202</v>
      </c>
      <c r="I14" s="47">
        <f>'TABLE-2'!D13+'TABLE-2'!E13+'TABLE-2'!F13</f>
        <v>60791</v>
      </c>
      <c r="J14" s="139">
        <f t="shared" si="2"/>
        <v>153.31545788027833</v>
      </c>
      <c r="L14" s="26"/>
      <c r="M14" s="26"/>
    </row>
    <row r="15" spans="1:13" ht="12.75" customHeight="1">
      <c r="A15" s="44">
        <v>9</v>
      </c>
      <c r="B15" s="47" t="s">
        <v>14</v>
      </c>
      <c r="C15" s="47">
        <v>15</v>
      </c>
      <c r="D15" s="47">
        <v>0</v>
      </c>
      <c r="E15" s="47">
        <v>0</v>
      </c>
      <c r="F15" s="47">
        <f t="shared" si="0"/>
        <v>15</v>
      </c>
      <c r="G15" s="47">
        <f>'TABLE-2'!G14+'TABLE-2'!H14+'TABLE-2'!I14</f>
        <v>123051</v>
      </c>
      <c r="H15" s="47">
        <f t="shared" si="1"/>
        <v>123066</v>
      </c>
      <c r="I15" s="47">
        <f>'TABLE-2'!D14+'TABLE-2'!E14+'TABLE-2'!F14</f>
        <v>163028</v>
      </c>
      <c r="J15" s="139">
        <f t="shared" si="2"/>
        <v>75.48764629388816</v>
      </c>
      <c r="L15" s="26"/>
      <c r="M15" s="26"/>
    </row>
    <row r="16" spans="1:13" ht="12.75" customHeight="1">
      <c r="A16" s="44">
        <v>10</v>
      </c>
      <c r="B16" s="47" t="s">
        <v>218</v>
      </c>
      <c r="C16" s="47">
        <v>0</v>
      </c>
      <c r="D16" s="47">
        <v>0</v>
      </c>
      <c r="E16" s="47">
        <v>0</v>
      </c>
      <c r="F16" s="47">
        <f>C16+D16+E16</f>
        <v>0</v>
      </c>
      <c r="G16" s="47">
        <f>'TABLE-2'!G15+'TABLE-2'!H15+'TABLE-2'!I15</f>
        <v>194712</v>
      </c>
      <c r="H16" s="47">
        <f>F16+G16</f>
        <v>194712</v>
      </c>
      <c r="I16" s="47">
        <f>'TABLE-2'!D15+'TABLE-2'!E15+'TABLE-2'!F15</f>
        <v>373427</v>
      </c>
      <c r="J16" s="139">
        <f>(H16/I16)*100</f>
        <v>52.14191796522479</v>
      </c>
      <c r="L16" s="26"/>
      <c r="M16" s="26"/>
    </row>
    <row r="17" spans="1:13" ht="12.75" customHeight="1">
      <c r="A17" s="44">
        <v>11</v>
      </c>
      <c r="B17" s="47" t="s">
        <v>15</v>
      </c>
      <c r="C17" s="47">
        <v>0</v>
      </c>
      <c r="D17" s="47">
        <v>0</v>
      </c>
      <c r="E17" s="47">
        <v>0</v>
      </c>
      <c r="F17" s="47">
        <f t="shared" si="0"/>
        <v>0</v>
      </c>
      <c r="G17" s="47">
        <f>'TABLE-2'!G16+'TABLE-2'!H16+'TABLE-2'!I16</f>
        <v>8577</v>
      </c>
      <c r="H17" s="47">
        <f t="shared" si="1"/>
        <v>8577</v>
      </c>
      <c r="I17" s="47">
        <f>'TABLE-2'!D16+'TABLE-2'!E16+'TABLE-2'!F16</f>
        <v>31563</v>
      </c>
      <c r="J17" s="139">
        <f t="shared" si="2"/>
        <v>27.174222982606217</v>
      </c>
      <c r="L17" s="26"/>
      <c r="M17" s="26"/>
    </row>
    <row r="18" spans="1:13" ht="12.75" customHeight="1">
      <c r="A18" s="44">
        <v>12</v>
      </c>
      <c r="B18" s="47" t="s">
        <v>16</v>
      </c>
      <c r="C18" s="47">
        <v>0</v>
      </c>
      <c r="D18" s="47">
        <v>0</v>
      </c>
      <c r="E18" s="47">
        <v>0</v>
      </c>
      <c r="F18" s="47">
        <f t="shared" si="0"/>
        <v>0</v>
      </c>
      <c r="G18" s="47">
        <f>'TABLE-2'!G17+'TABLE-2'!H17+'TABLE-2'!I17</f>
        <v>16459</v>
      </c>
      <c r="H18" s="47">
        <f t="shared" si="1"/>
        <v>16459</v>
      </c>
      <c r="I18" s="47">
        <f>'TABLE-2'!D17+'TABLE-2'!E17+'TABLE-2'!F17</f>
        <v>51285</v>
      </c>
      <c r="J18" s="139">
        <f t="shared" si="2"/>
        <v>32.093204640733155</v>
      </c>
      <c r="L18" s="26"/>
      <c r="M18" s="26"/>
    </row>
    <row r="19" spans="1:13" ht="12.75" customHeight="1">
      <c r="A19" s="44">
        <v>13</v>
      </c>
      <c r="B19" s="47" t="s">
        <v>17</v>
      </c>
      <c r="C19" s="47">
        <v>0</v>
      </c>
      <c r="D19" s="47">
        <v>0</v>
      </c>
      <c r="E19" s="47">
        <v>0</v>
      </c>
      <c r="F19" s="47">
        <f t="shared" si="0"/>
        <v>0</v>
      </c>
      <c r="G19" s="47">
        <f>'TABLE-2'!G18+'TABLE-2'!H18+'TABLE-2'!I18</f>
        <v>104672</v>
      </c>
      <c r="H19" s="47">
        <f t="shared" si="1"/>
        <v>104672</v>
      </c>
      <c r="I19" s="47">
        <f>'TABLE-2'!D18+'TABLE-2'!E18+'TABLE-2'!F18</f>
        <v>285123</v>
      </c>
      <c r="J19" s="139">
        <f t="shared" si="2"/>
        <v>36.711173774125555</v>
      </c>
      <c r="L19" s="26"/>
      <c r="M19" s="26"/>
    </row>
    <row r="20" spans="1:13" ht="12.75" customHeight="1">
      <c r="A20" s="44">
        <v>14</v>
      </c>
      <c r="B20" s="47" t="s">
        <v>155</v>
      </c>
      <c r="C20" s="47">
        <v>3301</v>
      </c>
      <c r="D20" s="47">
        <v>0</v>
      </c>
      <c r="E20" s="47">
        <v>0</v>
      </c>
      <c r="F20" s="47">
        <f t="shared" si="0"/>
        <v>3301</v>
      </c>
      <c r="G20" s="47">
        <f>'TABLE-2'!G19+'TABLE-2'!H19+'TABLE-2'!I19</f>
        <v>35838</v>
      </c>
      <c r="H20" s="47">
        <f t="shared" si="1"/>
        <v>39139</v>
      </c>
      <c r="I20" s="47">
        <f>'TABLE-2'!D19+'TABLE-2'!E19+'TABLE-2'!F19</f>
        <v>65705</v>
      </c>
      <c r="J20" s="139">
        <f t="shared" si="2"/>
        <v>59.56776501027319</v>
      </c>
      <c r="L20" s="26"/>
      <c r="M20" s="26"/>
    </row>
    <row r="21" spans="1:13" ht="12.75" customHeight="1">
      <c r="A21" s="44">
        <v>15</v>
      </c>
      <c r="B21" s="47" t="s">
        <v>72</v>
      </c>
      <c r="C21" s="47">
        <v>41480</v>
      </c>
      <c r="D21" s="47">
        <v>0</v>
      </c>
      <c r="E21" s="47">
        <v>514</v>
      </c>
      <c r="F21" s="47">
        <f t="shared" si="0"/>
        <v>41994</v>
      </c>
      <c r="G21" s="47">
        <f>'TABLE-2'!G20+'TABLE-2'!H20+'TABLE-2'!I20</f>
        <v>470643</v>
      </c>
      <c r="H21" s="47">
        <f t="shared" si="1"/>
        <v>512637</v>
      </c>
      <c r="I21" s="47">
        <f>'TABLE-2'!D20+'TABLE-2'!E20+'TABLE-2'!F20</f>
        <v>773959</v>
      </c>
      <c r="J21" s="139">
        <f t="shared" si="2"/>
        <v>66.23567915096278</v>
      </c>
      <c r="L21" s="26"/>
      <c r="M21" s="26"/>
    </row>
    <row r="22" spans="1:13" ht="12.75" customHeight="1">
      <c r="A22" s="44">
        <v>16</v>
      </c>
      <c r="B22" s="47" t="s">
        <v>99</v>
      </c>
      <c r="C22" s="47">
        <v>100</v>
      </c>
      <c r="D22" s="47">
        <v>724</v>
      </c>
      <c r="E22" s="47">
        <v>11073</v>
      </c>
      <c r="F22" s="47">
        <f t="shared" si="0"/>
        <v>11897</v>
      </c>
      <c r="G22" s="47">
        <f>'TABLE-2'!G21+'TABLE-2'!H21+'TABLE-2'!I21</f>
        <v>41480</v>
      </c>
      <c r="H22" s="47">
        <f t="shared" si="1"/>
        <v>53377</v>
      </c>
      <c r="I22" s="47">
        <f>'TABLE-2'!D21+'TABLE-2'!E21+'TABLE-2'!F21</f>
        <v>127939</v>
      </c>
      <c r="J22" s="139">
        <f t="shared" si="2"/>
        <v>41.72066375382018</v>
      </c>
      <c r="L22" s="26"/>
      <c r="M22" s="26"/>
    </row>
    <row r="23" spans="1:13" ht="12.75" customHeight="1">
      <c r="A23" s="44">
        <v>17</v>
      </c>
      <c r="B23" s="47" t="s">
        <v>20</v>
      </c>
      <c r="C23" s="47">
        <v>64</v>
      </c>
      <c r="D23" s="47">
        <v>0</v>
      </c>
      <c r="E23" s="47">
        <v>0</v>
      </c>
      <c r="F23" s="47">
        <f t="shared" si="0"/>
        <v>64</v>
      </c>
      <c r="G23" s="47">
        <f>'TABLE-2'!G22+'TABLE-2'!H22+'TABLE-2'!I22</f>
        <v>224741</v>
      </c>
      <c r="H23" s="47">
        <f t="shared" si="1"/>
        <v>224805</v>
      </c>
      <c r="I23" s="47">
        <f>'TABLE-2'!D22+'TABLE-2'!E22+'TABLE-2'!F22</f>
        <v>393893</v>
      </c>
      <c r="J23" s="139">
        <f t="shared" si="2"/>
        <v>57.07260601229268</v>
      </c>
      <c r="L23" s="26"/>
      <c r="M23" s="26"/>
    </row>
    <row r="24" spans="1:13" ht="12.75" customHeight="1">
      <c r="A24" s="44">
        <v>18</v>
      </c>
      <c r="B24" s="47" t="s">
        <v>21</v>
      </c>
      <c r="C24" s="47">
        <v>0</v>
      </c>
      <c r="D24" s="47">
        <v>0</v>
      </c>
      <c r="E24" s="47">
        <v>0</v>
      </c>
      <c r="F24" s="47">
        <f t="shared" si="0"/>
        <v>0</v>
      </c>
      <c r="G24" s="47">
        <f>'TABLE-2'!G23+'TABLE-2'!H23+'TABLE-2'!I23</f>
        <v>241626</v>
      </c>
      <c r="H24" s="47">
        <f t="shared" si="1"/>
        <v>241626</v>
      </c>
      <c r="I24" s="47">
        <f>'TABLE-2'!D23+'TABLE-2'!E23+'TABLE-2'!F23</f>
        <v>788638</v>
      </c>
      <c r="J24" s="139">
        <f t="shared" si="2"/>
        <v>30.63839175895658</v>
      </c>
      <c r="L24" s="26"/>
      <c r="M24" s="26"/>
    </row>
    <row r="25" spans="1:13" ht="12.75" customHeight="1">
      <c r="A25" s="44">
        <v>19</v>
      </c>
      <c r="B25" s="47" t="s">
        <v>19</v>
      </c>
      <c r="C25" s="47">
        <v>0</v>
      </c>
      <c r="D25" s="47">
        <v>0</v>
      </c>
      <c r="E25" s="47">
        <v>0</v>
      </c>
      <c r="F25" s="47">
        <f t="shared" si="0"/>
        <v>0</v>
      </c>
      <c r="G25" s="47">
        <f>'TABLE-2'!G24+'TABLE-2'!H24+'TABLE-2'!I24</f>
        <v>8785</v>
      </c>
      <c r="H25" s="47">
        <f t="shared" si="1"/>
        <v>8785</v>
      </c>
      <c r="I25" s="47">
        <f>'TABLE-2'!D24+'TABLE-2'!E24+'TABLE-2'!F24</f>
        <v>9174</v>
      </c>
      <c r="J25" s="139">
        <f t="shared" si="2"/>
        <v>95.75975583169829</v>
      </c>
      <c r="L25" s="26"/>
      <c r="M25" s="26"/>
    </row>
    <row r="26" spans="1:13" ht="12.75" customHeight="1">
      <c r="A26" s="44">
        <v>20</v>
      </c>
      <c r="B26" s="47" t="s">
        <v>118</v>
      </c>
      <c r="C26" s="47">
        <v>0</v>
      </c>
      <c r="D26" s="47">
        <v>39</v>
      </c>
      <c r="E26" s="47">
        <v>0</v>
      </c>
      <c r="F26" s="47">
        <f t="shared" si="0"/>
        <v>39</v>
      </c>
      <c r="G26" s="47">
        <f>'TABLE-2'!G25+'TABLE-2'!H25+'TABLE-2'!I25</f>
        <v>13834</v>
      </c>
      <c r="H26" s="47">
        <f t="shared" si="1"/>
        <v>13873</v>
      </c>
      <c r="I26" s="47">
        <f>'TABLE-2'!D25+'TABLE-2'!E25+'TABLE-2'!F25</f>
        <v>47643</v>
      </c>
      <c r="J26" s="139">
        <f t="shared" si="2"/>
        <v>29.118653317381355</v>
      </c>
      <c r="L26" s="26"/>
      <c r="M26" s="26"/>
    </row>
    <row r="27" spans="1:13" s="149" customFormat="1" ht="12.75" customHeight="1">
      <c r="A27" s="151"/>
      <c r="B27" s="48" t="s">
        <v>210</v>
      </c>
      <c r="C27" s="48">
        <f aca="true" t="shared" si="3" ref="C27:I27">SUM(C7:C26)</f>
        <v>48564</v>
      </c>
      <c r="D27" s="48">
        <f t="shared" si="3"/>
        <v>763</v>
      </c>
      <c r="E27" s="48">
        <f t="shared" si="3"/>
        <v>129721</v>
      </c>
      <c r="F27" s="48">
        <f t="shared" si="3"/>
        <v>179048</v>
      </c>
      <c r="G27" s="48">
        <f t="shared" si="3"/>
        <v>3400151</v>
      </c>
      <c r="H27" s="48">
        <f t="shared" si="3"/>
        <v>3579199</v>
      </c>
      <c r="I27" s="48">
        <f t="shared" si="3"/>
        <v>6242247</v>
      </c>
      <c r="J27" s="109">
        <f aca="true" t="shared" si="4" ref="J27:J34">(H27/I27)*100</f>
        <v>57.33831102806409</v>
      </c>
      <c r="L27" s="22"/>
      <c r="M27" s="22"/>
    </row>
    <row r="28" spans="1:13" ht="12.75" customHeight="1">
      <c r="A28" s="44">
        <v>21</v>
      </c>
      <c r="B28" s="47" t="s">
        <v>23</v>
      </c>
      <c r="C28" s="47">
        <v>0</v>
      </c>
      <c r="D28" s="47">
        <v>0</v>
      </c>
      <c r="E28" s="47">
        <v>0</v>
      </c>
      <c r="F28" s="47">
        <f aca="true" t="shared" si="5" ref="F28:F33">C28+D28+E28</f>
        <v>0</v>
      </c>
      <c r="G28" s="47">
        <f>'TABLE-2'!G27+'TABLE-2'!H27+'TABLE-2'!I27</f>
        <v>21478</v>
      </c>
      <c r="H28" s="47">
        <f aca="true" t="shared" si="6" ref="H28:H33">F28+G28</f>
        <v>21478</v>
      </c>
      <c r="I28" s="47">
        <f>'TABLE-2'!D27+'TABLE-2'!E27+'TABLE-2'!F27</f>
        <v>14931</v>
      </c>
      <c r="J28" s="139">
        <f t="shared" si="4"/>
        <v>143.84836916482487</v>
      </c>
      <c r="L28" s="26"/>
      <c r="M28" s="26"/>
    </row>
    <row r="29" spans="1:13" ht="12.75" customHeight="1">
      <c r="A29" s="44">
        <v>22</v>
      </c>
      <c r="B29" s="47" t="s">
        <v>245</v>
      </c>
      <c r="C29" s="47">
        <v>0</v>
      </c>
      <c r="D29" s="47">
        <v>0</v>
      </c>
      <c r="E29" s="47">
        <v>0</v>
      </c>
      <c r="F29" s="47">
        <f t="shared" si="5"/>
        <v>0</v>
      </c>
      <c r="G29" s="47">
        <f>'TABLE-2'!G28+'TABLE-2'!H28+'TABLE-2'!I28</f>
        <v>62465</v>
      </c>
      <c r="H29" s="47">
        <f t="shared" si="6"/>
        <v>62465</v>
      </c>
      <c r="I29" s="47">
        <f>'TABLE-2'!D28+'TABLE-2'!E28+'TABLE-2'!F28</f>
        <v>10381</v>
      </c>
      <c r="J29" s="139">
        <f t="shared" si="4"/>
        <v>601.7243040169541</v>
      </c>
      <c r="L29" s="26"/>
      <c r="M29" s="26"/>
    </row>
    <row r="30" spans="1:13" ht="12.75" customHeight="1">
      <c r="A30" s="44">
        <v>23</v>
      </c>
      <c r="B30" s="47" t="s">
        <v>160</v>
      </c>
      <c r="C30" s="47">
        <v>0</v>
      </c>
      <c r="D30" s="47">
        <v>0</v>
      </c>
      <c r="E30" s="47">
        <v>0</v>
      </c>
      <c r="F30" s="47">
        <f t="shared" si="5"/>
        <v>0</v>
      </c>
      <c r="G30" s="47">
        <f>'TABLE-2'!G29+'TABLE-2'!H29+'TABLE-2'!I29</f>
        <v>42387</v>
      </c>
      <c r="H30" s="47">
        <f t="shared" si="6"/>
        <v>42387</v>
      </c>
      <c r="I30" s="47">
        <f>'TABLE-2'!D29+'TABLE-2'!E29+'TABLE-2'!F29</f>
        <v>16989</v>
      </c>
      <c r="J30" s="139">
        <f t="shared" si="4"/>
        <v>249.49673318029312</v>
      </c>
      <c r="L30" s="26"/>
      <c r="M30" s="26"/>
    </row>
    <row r="31" spans="1:13" ht="12.75" customHeight="1">
      <c r="A31" s="44">
        <v>24</v>
      </c>
      <c r="B31" s="47" t="s">
        <v>22</v>
      </c>
      <c r="C31" s="47">
        <v>0</v>
      </c>
      <c r="D31" s="47">
        <v>0</v>
      </c>
      <c r="E31" s="47">
        <v>0</v>
      </c>
      <c r="F31" s="47">
        <f t="shared" si="5"/>
        <v>0</v>
      </c>
      <c r="G31" s="47">
        <f>'TABLE-2'!G30+'TABLE-2'!H30+'TABLE-2'!I30</f>
        <v>121596</v>
      </c>
      <c r="H31" s="47">
        <f t="shared" si="6"/>
        <v>121596</v>
      </c>
      <c r="I31" s="47">
        <f>'TABLE-2'!D30+'TABLE-2'!E30+'TABLE-2'!F30</f>
        <v>21655</v>
      </c>
      <c r="J31" s="139">
        <f t="shared" si="4"/>
        <v>561.5146617409374</v>
      </c>
      <c r="L31" s="26"/>
      <c r="M31" s="26"/>
    </row>
    <row r="32" spans="1:13" ht="12.75" customHeight="1">
      <c r="A32" s="44">
        <v>25</v>
      </c>
      <c r="B32" s="47" t="s">
        <v>133</v>
      </c>
      <c r="C32" s="47">
        <v>0</v>
      </c>
      <c r="D32" s="47">
        <v>0</v>
      </c>
      <c r="E32" s="47">
        <v>0</v>
      </c>
      <c r="F32" s="47">
        <f t="shared" si="5"/>
        <v>0</v>
      </c>
      <c r="G32" s="47">
        <f>'TABLE-2'!G31+'TABLE-2'!H31+'TABLE-2'!I31</f>
        <v>50232</v>
      </c>
      <c r="H32" s="47">
        <f t="shared" si="6"/>
        <v>50232</v>
      </c>
      <c r="I32" s="47">
        <f>'TABLE-2'!D31+'TABLE-2'!E31+'TABLE-2'!F31</f>
        <v>37409</v>
      </c>
      <c r="J32" s="139">
        <f t="shared" si="4"/>
        <v>134.27784757678634</v>
      </c>
      <c r="L32" s="26"/>
      <c r="M32" s="26"/>
    </row>
    <row r="33" spans="1:13" ht="12.75" customHeight="1">
      <c r="A33" s="44">
        <v>26</v>
      </c>
      <c r="B33" s="47" t="s">
        <v>18</v>
      </c>
      <c r="C33" s="47">
        <v>112331</v>
      </c>
      <c r="D33" s="47">
        <v>288</v>
      </c>
      <c r="E33" s="47">
        <v>37185</v>
      </c>
      <c r="F33" s="47">
        <f t="shared" si="5"/>
        <v>149804</v>
      </c>
      <c r="G33" s="47">
        <f>'TABLE-2'!G32+'TABLE-2'!H32+'TABLE-2'!I32</f>
        <v>2675712</v>
      </c>
      <c r="H33" s="47">
        <f t="shared" si="6"/>
        <v>2825516</v>
      </c>
      <c r="I33" s="47">
        <f>'TABLE-2'!D32+'TABLE-2'!E32+'TABLE-2'!F32</f>
        <v>4907779</v>
      </c>
      <c r="J33" s="139">
        <f t="shared" si="4"/>
        <v>57.57219304292227</v>
      </c>
      <c r="L33" s="26"/>
      <c r="M33" s="26"/>
    </row>
    <row r="34" spans="1:13" s="149" customFormat="1" ht="12.75" customHeight="1">
      <c r="A34" s="151"/>
      <c r="B34" s="48" t="s">
        <v>212</v>
      </c>
      <c r="C34" s="48">
        <f aca="true" t="shared" si="7" ref="C34:I34">SUM(C28:C33)</f>
        <v>112331</v>
      </c>
      <c r="D34" s="48">
        <f t="shared" si="7"/>
        <v>288</v>
      </c>
      <c r="E34" s="48">
        <f t="shared" si="7"/>
        <v>37185</v>
      </c>
      <c r="F34" s="48">
        <f t="shared" si="7"/>
        <v>149804</v>
      </c>
      <c r="G34" s="48">
        <f t="shared" si="7"/>
        <v>2973870</v>
      </c>
      <c r="H34" s="48">
        <f t="shared" si="7"/>
        <v>3123674</v>
      </c>
      <c r="I34" s="48">
        <f t="shared" si="7"/>
        <v>5009144</v>
      </c>
      <c r="J34" s="109">
        <f t="shared" si="4"/>
        <v>62.35943706150192</v>
      </c>
      <c r="L34" s="22"/>
      <c r="M34" s="22"/>
    </row>
    <row r="35" spans="1:13" ht="12.75" customHeight="1">
      <c r="A35" s="44">
        <v>27</v>
      </c>
      <c r="B35" s="47" t="s">
        <v>214</v>
      </c>
      <c r="C35" s="47">
        <v>0</v>
      </c>
      <c r="D35" s="47">
        <v>0</v>
      </c>
      <c r="E35" s="47">
        <v>0</v>
      </c>
      <c r="F35" s="47">
        <f aca="true" t="shared" si="8" ref="F35:F45">C35+D35+E35</f>
        <v>0</v>
      </c>
      <c r="G35" s="47">
        <f>'TABLE-2'!G34+'TABLE-2'!H34+'TABLE-2'!I34</f>
        <v>300440</v>
      </c>
      <c r="H35" s="47">
        <f aca="true" t="shared" si="9" ref="H35:H45">F35+G35</f>
        <v>300440</v>
      </c>
      <c r="I35" s="47">
        <f>'TABLE-2'!D34+'TABLE-2'!E34+'TABLE-2'!F34</f>
        <v>218867</v>
      </c>
      <c r="J35" s="139">
        <f aca="true" t="shared" si="10" ref="J35:J45">(H35/I35)*100</f>
        <v>137.27057984986314</v>
      </c>
      <c r="L35" s="26"/>
      <c r="M35" s="26"/>
    </row>
    <row r="36" spans="1:13" ht="12.75" customHeight="1">
      <c r="A36" s="44">
        <v>28</v>
      </c>
      <c r="B36" s="47" t="s">
        <v>205</v>
      </c>
      <c r="C36" s="47">
        <v>0</v>
      </c>
      <c r="D36" s="47">
        <v>0</v>
      </c>
      <c r="E36" s="47">
        <v>0</v>
      </c>
      <c r="F36" s="47">
        <f t="shared" si="8"/>
        <v>0</v>
      </c>
      <c r="G36" s="47">
        <f>'TABLE-2'!G35+'TABLE-2'!H35+'TABLE-2'!I35</f>
        <v>255249</v>
      </c>
      <c r="H36" s="47">
        <f t="shared" si="9"/>
        <v>255249</v>
      </c>
      <c r="I36" s="47">
        <f>'TABLE-2'!D35+'TABLE-2'!E35+'TABLE-2'!F35</f>
        <v>176328</v>
      </c>
      <c r="J36" s="139">
        <f t="shared" si="10"/>
        <v>144.75806451612902</v>
      </c>
      <c r="L36" s="26"/>
      <c r="M36" s="26"/>
    </row>
    <row r="37" spans="1:13" ht="12.75" customHeight="1">
      <c r="A37" s="44">
        <v>29</v>
      </c>
      <c r="B37" s="47" t="s">
        <v>206</v>
      </c>
      <c r="C37" s="47">
        <v>0</v>
      </c>
      <c r="D37" s="47">
        <v>0</v>
      </c>
      <c r="E37" s="47">
        <v>0</v>
      </c>
      <c r="F37" s="47">
        <f t="shared" si="8"/>
        <v>0</v>
      </c>
      <c r="G37" s="47">
        <f>'TABLE-2'!G36+'TABLE-2'!H36+'TABLE-2'!I36</f>
        <v>64998</v>
      </c>
      <c r="H37" s="47">
        <f t="shared" si="9"/>
        <v>64998</v>
      </c>
      <c r="I37" s="47">
        <f>'TABLE-2'!D36+'TABLE-2'!E36+'TABLE-2'!F36</f>
        <v>67375</v>
      </c>
      <c r="J37" s="139">
        <f t="shared" si="10"/>
        <v>96.47198515769945</v>
      </c>
      <c r="L37" s="26"/>
      <c r="M37" s="26"/>
    </row>
    <row r="38" spans="1:13" ht="12.75" customHeight="1">
      <c r="A38" s="44">
        <v>30</v>
      </c>
      <c r="B38" s="47" t="s">
        <v>207</v>
      </c>
      <c r="C38" s="47">
        <v>0</v>
      </c>
      <c r="D38" s="47">
        <v>0</v>
      </c>
      <c r="E38" s="47">
        <v>0</v>
      </c>
      <c r="F38" s="47">
        <f t="shared" si="8"/>
        <v>0</v>
      </c>
      <c r="G38" s="47">
        <f>'TABLE-2'!G37+'TABLE-2'!H37+'TABLE-2'!I37</f>
        <v>11580</v>
      </c>
      <c r="H38" s="47">
        <f t="shared" si="9"/>
        <v>11580</v>
      </c>
      <c r="I38" s="47">
        <f>'TABLE-2'!D37+'TABLE-2'!E37+'TABLE-2'!F37</f>
        <v>3325</v>
      </c>
      <c r="J38" s="139">
        <f t="shared" si="10"/>
        <v>348.2706766917293</v>
      </c>
      <c r="L38" s="26"/>
      <c r="M38" s="26"/>
    </row>
    <row r="39" spans="1:13" ht="12.75" customHeight="1">
      <c r="A39" s="88">
        <v>31</v>
      </c>
      <c r="B39" s="89" t="s">
        <v>328</v>
      </c>
      <c r="C39" s="47">
        <v>0</v>
      </c>
      <c r="D39" s="47">
        <v>0</v>
      </c>
      <c r="E39" s="47">
        <v>0</v>
      </c>
      <c r="F39" s="47">
        <f>C39+D39+E39</f>
        <v>0</v>
      </c>
      <c r="G39" s="47">
        <f>'TABLE-2'!G38+'TABLE-2'!H38+'TABLE-2'!I38</f>
        <v>7644</v>
      </c>
      <c r="H39" s="47">
        <f>F39+G39</f>
        <v>7644</v>
      </c>
      <c r="I39" s="47">
        <f>'TABLE-2'!D38+'TABLE-2'!E38+'TABLE-2'!F38</f>
        <v>2751</v>
      </c>
      <c r="J39" s="139">
        <f>(H39/I39)*100</f>
        <v>277.86259541984737</v>
      </c>
      <c r="L39" s="26"/>
      <c r="M39" s="26"/>
    </row>
    <row r="40" spans="1:13" ht="12.75" customHeight="1">
      <c r="A40" s="44">
        <v>32</v>
      </c>
      <c r="B40" s="47" t="s">
        <v>224</v>
      </c>
      <c r="C40" s="47">
        <v>0</v>
      </c>
      <c r="D40" s="47">
        <v>0</v>
      </c>
      <c r="E40" s="47">
        <v>0</v>
      </c>
      <c r="F40" s="47">
        <f t="shared" si="8"/>
        <v>0</v>
      </c>
      <c r="G40" s="47">
        <f>'TABLE-2'!G39+'TABLE-2'!H39+'TABLE-2'!I39</f>
        <v>945</v>
      </c>
      <c r="H40" s="47">
        <f t="shared" si="9"/>
        <v>945</v>
      </c>
      <c r="I40" s="47">
        <f>'TABLE-2'!D39+'TABLE-2'!E39+'TABLE-2'!F39</f>
        <v>1450</v>
      </c>
      <c r="J40" s="139">
        <f t="shared" si="10"/>
        <v>65.17241379310344</v>
      </c>
      <c r="L40" s="26"/>
      <c r="M40" s="26"/>
    </row>
    <row r="41" spans="1:13" ht="12.75" customHeight="1">
      <c r="A41" s="44">
        <v>33</v>
      </c>
      <c r="B41" s="47" t="s">
        <v>236</v>
      </c>
      <c r="C41" s="47">
        <v>0</v>
      </c>
      <c r="D41" s="47">
        <v>0</v>
      </c>
      <c r="E41" s="47">
        <v>0</v>
      </c>
      <c r="F41" s="47">
        <f t="shared" si="8"/>
        <v>0</v>
      </c>
      <c r="G41" s="47">
        <f>'TABLE-2'!G40+'TABLE-2'!H40+'TABLE-2'!I40</f>
        <v>9835</v>
      </c>
      <c r="H41" s="47">
        <f t="shared" si="9"/>
        <v>9835</v>
      </c>
      <c r="I41" s="47">
        <f>'TABLE-2'!D40+'TABLE-2'!E40+'TABLE-2'!F40</f>
        <v>17120</v>
      </c>
      <c r="J41" s="139">
        <f t="shared" si="10"/>
        <v>57.447429906542055</v>
      </c>
      <c r="L41" s="26"/>
      <c r="M41" s="26"/>
    </row>
    <row r="42" spans="1:13" ht="12.75" customHeight="1">
      <c r="A42" s="44">
        <v>34</v>
      </c>
      <c r="B42" s="47" t="s">
        <v>24</v>
      </c>
      <c r="C42" s="47">
        <v>0</v>
      </c>
      <c r="D42" s="47">
        <v>0</v>
      </c>
      <c r="E42" s="47">
        <v>0</v>
      </c>
      <c r="F42" s="47">
        <f t="shared" si="8"/>
        <v>0</v>
      </c>
      <c r="G42" s="47">
        <f>'TABLE-2'!G41+'TABLE-2'!H41+'TABLE-2'!I41</f>
        <v>3611</v>
      </c>
      <c r="H42" s="47">
        <f t="shared" si="9"/>
        <v>3611</v>
      </c>
      <c r="I42" s="47">
        <f>'TABLE-2'!D41+'TABLE-2'!E41+'TABLE-2'!F41</f>
        <v>25758</v>
      </c>
      <c r="J42" s="139">
        <f t="shared" si="10"/>
        <v>14.018945570308253</v>
      </c>
      <c r="L42" s="26"/>
      <c r="M42" s="26"/>
    </row>
    <row r="43" spans="1:13" ht="12.75" customHeight="1">
      <c r="A43" s="44">
        <v>35</v>
      </c>
      <c r="B43" s="47" t="s">
        <v>209</v>
      </c>
      <c r="C43" s="47">
        <v>0</v>
      </c>
      <c r="D43" s="47">
        <v>0</v>
      </c>
      <c r="E43" s="47">
        <v>0</v>
      </c>
      <c r="F43" s="47">
        <f t="shared" si="8"/>
        <v>0</v>
      </c>
      <c r="G43" s="47">
        <f>'TABLE-2'!G42+'TABLE-2'!H42+'TABLE-2'!I42</f>
        <v>8113</v>
      </c>
      <c r="H43" s="47">
        <f t="shared" si="9"/>
        <v>8113</v>
      </c>
      <c r="I43" s="47">
        <f>'TABLE-2'!D42+'TABLE-2'!E42+'TABLE-2'!F42</f>
        <v>6705</v>
      </c>
      <c r="J43" s="139">
        <f t="shared" si="10"/>
        <v>120.99925428784488</v>
      </c>
      <c r="L43" s="26"/>
      <c r="M43" s="26"/>
    </row>
    <row r="44" spans="1:13" ht="12.75" customHeight="1">
      <c r="A44" s="44">
        <v>36</v>
      </c>
      <c r="B44" s="47" t="s">
        <v>329</v>
      </c>
      <c r="C44" s="47">
        <v>0</v>
      </c>
      <c r="D44" s="47">
        <v>0</v>
      </c>
      <c r="E44" s="47">
        <v>0</v>
      </c>
      <c r="F44" s="47">
        <f t="shared" si="8"/>
        <v>0</v>
      </c>
      <c r="G44" s="47">
        <f>'TABLE-2'!G43+'TABLE-2'!H43+'TABLE-2'!I43</f>
        <v>784</v>
      </c>
      <c r="H44" s="47">
        <f t="shared" si="9"/>
        <v>784</v>
      </c>
      <c r="I44" s="47">
        <f>'TABLE-2'!D43+'TABLE-2'!E43+'TABLE-2'!F43</f>
        <v>5028</v>
      </c>
      <c r="J44" s="139">
        <f t="shared" si="10"/>
        <v>15.592680986475735</v>
      </c>
      <c r="L44" s="26"/>
      <c r="M44" s="26"/>
    </row>
    <row r="45" spans="1:13" ht="12.75" customHeight="1">
      <c r="A45" s="44">
        <v>37</v>
      </c>
      <c r="B45" s="47" t="s">
        <v>330</v>
      </c>
      <c r="C45" s="47">
        <v>0</v>
      </c>
      <c r="D45" s="47">
        <v>0</v>
      </c>
      <c r="E45" s="47">
        <v>0</v>
      </c>
      <c r="F45" s="47">
        <f t="shared" si="8"/>
        <v>0</v>
      </c>
      <c r="G45" s="47">
        <f>'TABLE-2'!G44+'TABLE-2'!H44+'TABLE-2'!I44</f>
        <v>171203</v>
      </c>
      <c r="H45" s="47">
        <f t="shared" si="9"/>
        <v>171203</v>
      </c>
      <c r="I45" s="47">
        <f>'TABLE-2'!D44+'TABLE-2'!E44+'TABLE-2'!F44</f>
        <v>193629</v>
      </c>
      <c r="J45" s="139">
        <f t="shared" si="10"/>
        <v>88.41805721250434</v>
      </c>
      <c r="L45" s="26"/>
      <c r="M45" s="26"/>
    </row>
    <row r="46" spans="1:13" s="149" customFormat="1" ht="12.75" customHeight="1">
      <c r="A46" s="151"/>
      <c r="B46" s="48" t="s">
        <v>211</v>
      </c>
      <c r="C46" s="48">
        <f aca="true" t="shared" si="11" ref="C46:I46">SUM(C35:C45)</f>
        <v>0</v>
      </c>
      <c r="D46" s="48">
        <f t="shared" si="11"/>
        <v>0</v>
      </c>
      <c r="E46" s="48">
        <f t="shared" si="11"/>
        <v>0</v>
      </c>
      <c r="F46" s="48">
        <f t="shared" si="11"/>
        <v>0</v>
      </c>
      <c r="G46" s="48">
        <f t="shared" si="11"/>
        <v>834402</v>
      </c>
      <c r="H46" s="48">
        <f t="shared" si="11"/>
        <v>834402</v>
      </c>
      <c r="I46" s="48">
        <f t="shared" si="11"/>
        <v>718336</v>
      </c>
      <c r="J46" s="109">
        <f>(H46/I46)*100</f>
        <v>116.1576198325018</v>
      </c>
      <c r="L46" s="22"/>
      <c r="M46" s="22"/>
    </row>
    <row r="47" spans="1:13" s="149" customFormat="1" ht="12.75" customHeight="1">
      <c r="A47" s="151"/>
      <c r="B47" s="143" t="s">
        <v>117</v>
      </c>
      <c r="C47" s="48">
        <f aca="true" t="shared" si="12" ref="C47:I47">C27+C34+C46</f>
        <v>160895</v>
      </c>
      <c r="D47" s="48">
        <f t="shared" si="12"/>
        <v>1051</v>
      </c>
      <c r="E47" s="48">
        <f t="shared" si="12"/>
        <v>166906</v>
      </c>
      <c r="F47" s="48">
        <f t="shared" si="12"/>
        <v>328852</v>
      </c>
      <c r="G47" s="48">
        <f t="shared" si="12"/>
        <v>7208423</v>
      </c>
      <c r="H47" s="48">
        <f t="shared" si="12"/>
        <v>7537275</v>
      </c>
      <c r="I47" s="48">
        <f t="shared" si="12"/>
        <v>11969727</v>
      </c>
      <c r="J47" s="109">
        <f>(H47/I47)*100</f>
        <v>62.96948125884575</v>
      </c>
      <c r="K47" s="22"/>
      <c r="L47" s="22"/>
      <c r="M47" s="22"/>
    </row>
    <row r="48" spans="1:13" ht="12.75">
      <c r="A48" s="44"/>
      <c r="K48" s="149"/>
      <c r="L48" s="26"/>
      <c r="M48" s="26"/>
    </row>
    <row r="49" spans="1:13" ht="14.25">
      <c r="A49" s="44"/>
      <c r="D49" s="29"/>
      <c r="E49" s="29"/>
      <c r="F49" s="29"/>
      <c r="H49" s="55" t="s">
        <v>31</v>
      </c>
      <c r="K49" s="149"/>
      <c r="L49" s="26"/>
      <c r="M49" s="26"/>
    </row>
    <row r="50" spans="1:13" ht="18" customHeight="1">
      <c r="A50" s="44"/>
      <c r="D50" s="29"/>
      <c r="E50" s="29"/>
      <c r="F50" s="29"/>
      <c r="G50" s="56"/>
      <c r="K50" s="149"/>
      <c r="L50" s="22"/>
      <c r="M50" s="22"/>
    </row>
    <row r="51" spans="1:13" ht="15.75" customHeight="1">
      <c r="A51" s="143" t="s">
        <v>116</v>
      </c>
      <c r="D51" s="29"/>
      <c r="E51" s="29"/>
      <c r="F51" s="29"/>
      <c r="G51" s="56"/>
      <c r="H51" s="55" t="s">
        <v>31</v>
      </c>
      <c r="I51" s="56"/>
      <c r="K51" s="149"/>
      <c r="L51" s="22"/>
      <c r="M51" s="22"/>
    </row>
    <row r="52" spans="1:13" ht="12.75">
      <c r="A52" s="143" t="s">
        <v>116</v>
      </c>
      <c r="B52" s="150" t="s">
        <v>5</v>
      </c>
      <c r="C52" s="106" t="s">
        <v>43</v>
      </c>
      <c r="D52" s="106" t="s">
        <v>44</v>
      </c>
      <c r="E52" s="106" t="s">
        <v>45</v>
      </c>
      <c r="F52" s="106" t="s">
        <v>3</v>
      </c>
      <c r="G52" s="106" t="s">
        <v>41</v>
      </c>
      <c r="H52" s="106" t="s">
        <v>46</v>
      </c>
      <c r="I52" s="106" t="s">
        <v>40</v>
      </c>
      <c r="J52" s="106" t="s">
        <v>47</v>
      </c>
      <c r="K52" s="283"/>
      <c r="L52" s="284"/>
      <c r="M52" s="284"/>
    </row>
    <row r="53" spans="1:13" ht="12.75">
      <c r="A53" s="143" t="s">
        <v>6</v>
      </c>
      <c r="B53" s="142"/>
      <c r="C53" s="107"/>
      <c r="D53" s="107"/>
      <c r="E53" s="107"/>
      <c r="F53" s="107" t="s">
        <v>48</v>
      </c>
      <c r="G53" s="49"/>
      <c r="H53" s="107" t="s">
        <v>49</v>
      </c>
      <c r="I53" s="107"/>
      <c r="J53" s="107" t="s">
        <v>50</v>
      </c>
      <c r="K53" s="283"/>
      <c r="L53" s="22"/>
      <c r="M53" s="284"/>
    </row>
    <row r="54" spans="1:13" ht="15" customHeight="1">
      <c r="A54" s="44">
        <v>38</v>
      </c>
      <c r="B54" s="47" t="s">
        <v>73</v>
      </c>
      <c r="C54" s="47">
        <v>0</v>
      </c>
      <c r="D54" s="47">
        <v>0</v>
      </c>
      <c r="E54" s="47">
        <v>0</v>
      </c>
      <c r="F54" s="47">
        <f aca="true" t="shared" si="13" ref="F54:F61">C54+D54+E54</f>
        <v>0</v>
      </c>
      <c r="G54" s="47">
        <f>'TABLE-2'!G52+'TABLE-2'!H52+'TABLE-2'!I52</f>
        <v>26955</v>
      </c>
      <c r="H54" s="47">
        <f aca="true" t="shared" si="14" ref="H54:H61">F54+G54</f>
        <v>26955</v>
      </c>
      <c r="I54" s="47">
        <f>'TABLE-2'!D52+'TABLE-2'!E52+'TABLE-2'!F52</f>
        <v>61585</v>
      </c>
      <c r="J54" s="139">
        <f aca="true" t="shared" si="15" ref="J54:J61">(H54/I54)*100</f>
        <v>43.76877486400909</v>
      </c>
      <c r="K54" s="26"/>
      <c r="L54" s="26"/>
      <c r="M54" s="26"/>
    </row>
    <row r="55" spans="1:13" ht="15" customHeight="1">
      <c r="A55" s="44">
        <v>39</v>
      </c>
      <c r="B55" s="47" t="s">
        <v>250</v>
      </c>
      <c r="C55" s="47">
        <v>0</v>
      </c>
      <c r="D55" s="47">
        <v>0</v>
      </c>
      <c r="E55" s="47">
        <v>45669</v>
      </c>
      <c r="F55" s="47">
        <f t="shared" si="13"/>
        <v>45669</v>
      </c>
      <c r="G55" s="47">
        <f>'TABLE-2'!G53+'TABLE-2'!H53+'TABLE-2'!I53</f>
        <v>109042</v>
      </c>
      <c r="H55" s="47">
        <f t="shared" si="14"/>
        <v>154711</v>
      </c>
      <c r="I55" s="47">
        <f>'TABLE-2'!D53+'TABLE-2'!E53+'TABLE-2'!F53</f>
        <v>175386</v>
      </c>
      <c r="J55" s="139">
        <f t="shared" si="15"/>
        <v>88.21171587241855</v>
      </c>
      <c r="K55" s="26"/>
      <c r="L55" s="26"/>
      <c r="M55" s="26"/>
    </row>
    <row r="56" spans="1:13" ht="15" customHeight="1">
      <c r="A56" s="44">
        <v>40</v>
      </c>
      <c r="B56" s="47" t="s">
        <v>28</v>
      </c>
      <c r="C56" s="47">
        <v>0</v>
      </c>
      <c r="D56" s="47">
        <v>0</v>
      </c>
      <c r="E56" s="47">
        <v>9028</v>
      </c>
      <c r="F56" s="47">
        <f t="shared" si="13"/>
        <v>9028</v>
      </c>
      <c r="G56" s="47">
        <f>'TABLE-2'!G54+'TABLE-2'!H54+'TABLE-2'!I54</f>
        <v>8679</v>
      </c>
      <c r="H56" s="47">
        <f t="shared" si="14"/>
        <v>17707</v>
      </c>
      <c r="I56" s="47">
        <f>'TABLE-2'!D54+'TABLE-2'!E54+'TABLE-2'!F54</f>
        <v>24829</v>
      </c>
      <c r="J56" s="139">
        <f t="shared" si="15"/>
        <v>71.31580007249588</v>
      </c>
      <c r="K56" s="26" t="s">
        <v>31</v>
      </c>
      <c r="L56" s="26"/>
      <c r="M56" s="26"/>
    </row>
    <row r="57" spans="1:13" ht="15" customHeight="1">
      <c r="A57" s="44">
        <v>41</v>
      </c>
      <c r="B57" s="47" t="s">
        <v>217</v>
      </c>
      <c r="C57" s="47">
        <v>49188</v>
      </c>
      <c r="D57" s="47">
        <v>120</v>
      </c>
      <c r="E57" s="47">
        <v>39454</v>
      </c>
      <c r="F57" s="47">
        <f t="shared" si="13"/>
        <v>88762</v>
      </c>
      <c r="G57" s="47">
        <f>'TABLE-2'!G55+'TABLE-2'!H55+'TABLE-2'!I55</f>
        <v>136387</v>
      </c>
      <c r="H57" s="47">
        <f t="shared" si="14"/>
        <v>225149</v>
      </c>
      <c r="I57" s="47">
        <f>'TABLE-2'!D55+'TABLE-2'!E55+'TABLE-2'!F55</f>
        <v>189139</v>
      </c>
      <c r="J57" s="139">
        <f t="shared" si="15"/>
        <v>119.03890789313681</v>
      </c>
      <c r="K57" s="26"/>
      <c r="L57" s="26"/>
      <c r="M57" s="26"/>
    </row>
    <row r="58" spans="1:13" ht="15" customHeight="1">
      <c r="A58" s="44">
        <v>42</v>
      </c>
      <c r="B58" s="47" t="s">
        <v>27</v>
      </c>
      <c r="C58" s="47">
        <v>0</v>
      </c>
      <c r="D58" s="47">
        <v>0</v>
      </c>
      <c r="E58" s="47">
        <v>7173</v>
      </c>
      <c r="F58" s="47">
        <f t="shared" si="13"/>
        <v>7173</v>
      </c>
      <c r="G58" s="47">
        <f>'TABLE-2'!G56+'TABLE-2'!H56+'TABLE-2'!I56</f>
        <v>22710</v>
      </c>
      <c r="H58" s="47">
        <f t="shared" si="14"/>
        <v>29883</v>
      </c>
      <c r="I58" s="47">
        <f>'TABLE-2'!D56+'TABLE-2'!E56+'TABLE-2'!F56</f>
        <v>106361</v>
      </c>
      <c r="J58" s="139">
        <f t="shared" si="15"/>
        <v>28.095824597361812</v>
      </c>
      <c r="K58" s="26"/>
      <c r="L58" s="26"/>
      <c r="M58" s="26"/>
    </row>
    <row r="59" spans="1:13" ht="15" customHeight="1">
      <c r="A59" s="44">
        <v>43</v>
      </c>
      <c r="B59" s="47" t="s">
        <v>344</v>
      </c>
      <c r="C59" s="47">
        <v>0</v>
      </c>
      <c r="D59" s="47">
        <v>0</v>
      </c>
      <c r="E59" s="47">
        <v>0</v>
      </c>
      <c r="F59" s="47">
        <f>C59+D59+E59</f>
        <v>0</v>
      </c>
      <c r="G59" s="47">
        <f>'TABLE-2'!G57+'TABLE-2'!H57+'TABLE-2'!I57</f>
        <v>172155</v>
      </c>
      <c r="H59" s="47">
        <f t="shared" si="14"/>
        <v>172155</v>
      </c>
      <c r="I59" s="47">
        <f>'TABLE-2'!D57+'TABLE-2'!E57+'TABLE-2'!F57</f>
        <v>285063</v>
      </c>
      <c r="J59" s="139">
        <f t="shared" si="15"/>
        <v>60.39191336651898</v>
      </c>
      <c r="K59" s="26"/>
      <c r="L59" s="26"/>
      <c r="M59" s="26"/>
    </row>
    <row r="60" spans="1:13" ht="15" customHeight="1">
      <c r="A60" s="44">
        <v>44</v>
      </c>
      <c r="B60" s="47" t="s">
        <v>25</v>
      </c>
      <c r="C60" s="47">
        <v>465</v>
      </c>
      <c r="D60" s="47">
        <v>0</v>
      </c>
      <c r="E60" s="47">
        <v>42895</v>
      </c>
      <c r="F60" s="47">
        <f>C60+D60+E60</f>
        <v>43360</v>
      </c>
      <c r="G60" s="47">
        <f>'TABLE-2'!G58+'TABLE-2'!H58+'TABLE-2'!I58</f>
        <v>18649</v>
      </c>
      <c r="H60" s="47">
        <f t="shared" si="14"/>
        <v>62009</v>
      </c>
      <c r="I60" s="47">
        <f>'TABLE-2'!D58+'TABLE-2'!E58+'TABLE-2'!F58</f>
        <v>60533</v>
      </c>
      <c r="J60" s="139">
        <f t="shared" si="15"/>
        <v>102.4383394181686</v>
      </c>
      <c r="K60" s="26"/>
      <c r="L60" s="26"/>
      <c r="M60" s="26"/>
    </row>
    <row r="61" spans="1:13" ht="15" customHeight="1">
      <c r="A61" s="44">
        <v>45</v>
      </c>
      <c r="B61" s="47" t="s">
        <v>26</v>
      </c>
      <c r="C61" s="47">
        <v>0</v>
      </c>
      <c r="D61" s="47">
        <v>0</v>
      </c>
      <c r="E61" s="47">
        <v>0</v>
      </c>
      <c r="F61" s="47">
        <f t="shared" si="13"/>
        <v>0</v>
      </c>
      <c r="G61" s="47">
        <f>'TABLE-2'!G59+'TABLE-2'!H59+'TABLE-2'!I59</f>
        <v>20595</v>
      </c>
      <c r="H61" s="47">
        <f t="shared" si="14"/>
        <v>20595</v>
      </c>
      <c r="I61" s="47">
        <f>'TABLE-2'!D59+'TABLE-2'!E59+'TABLE-2'!F59</f>
        <v>36614</v>
      </c>
      <c r="J61" s="139">
        <f t="shared" si="15"/>
        <v>56.24897580160594</v>
      </c>
      <c r="K61" s="26"/>
      <c r="L61" s="26"/>
      <c r="M61" s="26"/>
    </row>
    <row r="62" spans="1:13" ht="15" customHeight="1">
      <c r="A62" s="44"/>
      <c r="B62" s="143" t="s">
        <v>117</v>
      </c>
      <c r="C62" s="48">
        <f aca="true" t="shared" si="16" ref="C62:I62">SUM(C54:C61)</f>
        <v>49653</v>
      </c>
      <c r="D62" s="48">
        <f t="shared" si="16"/>
        <v>120</v>
      </c>
      <c r="E62" s="48">
        <f t="shared" si="16"/>
        <v>144219</v>
      </c>
      <c r="F62" s="48">
        <f t="shared" si="16"/>
        <v>193992</v>
      </c>
      <c r="G62" s="48">
        <f t="shared" si="16"/>
        <v>515172</v>
      </c>
      <c r="H62" s="48">
        <f t="shared" si="16"/>
        <v>709164</v>
      </c>
      <c r="I62" s="48">
        <f t="shared" si="16"/>
        <v>939510</v>
      </c>
      <c r="J62" s="109">
        <f>(H62/I62)*100</f>
        <v>75.4823258932848</v>
      </c>
      <c r="K62" s="26"/>
      <c r="L62" s="26"/>
      <c r="M62" s="26"/>
    </row>
    <row r="63" spans="1:13" ht="15" customHeight="1">
      <c r="A63" s="44"/>
      <c r="B63" s="285"/>
      <c r="C63" s="47"/>
      <c r="D63" s="47"/>
      <c r="E63" s="47"/>
      <c r="F63" s="47"/>
      <c r="G63" s="47"/>
      <c r="H63" s="47"/>
      <c r="I63" s="47" t="s">
        <v>31</v>
      </c>
      <c r="J63" s="139"/>
      <c r="K63" s="26"/>
      <c r="L63" s="26"/>
      <c r="M63" s="26"/>
    </row>
    <row r="64" spans="1:13" ht="15" customHeight="1">
      <c r="A64" s="44">
        <v>46</v>
      </c>
      <c r="B64" s="47" t="s">
        <v>29</v>
      </c>
      <c r="C64" s="47">
        <v>78954</v>
      </c>
      <c r="D64" s="47">
        <v>0</v>
      </c>
      <c r="E64" s="47">
        <v>1171</v>
      </c>
      <c r="F64" s="47">
        <f>C64+D64+E64</f>
        <v>80125</v>
      </c>
      <c r="G64" s="47">
        <f>'TABLE-2'!G62+'TABLE-2'!H62+'TABLE-2'!I62</f>
        <v>506851</v>
      </c>
      <c r="H64" s="47">
        <f>F64+G64</f>
        <v>586976</v>
      </c>
      <c r="I64" s="47">
        <f>'TABLE-2'!D62+'TABLE-2'!E62+'TABLE-2'!F62</f>
        <v>1054993</v>
      </c>
      <c r="J64" s="139">
        <f>(H64/I64)*100</f>
        <v>55.637904706476725</v>
      </c>
      <c r="K64" s="26"/>
      <c r="L64" s="26"/>
      <c r="M64" s="26"/>
    </row>
    <row r="65" spans="1:13" ht="15" customHeight="1">
      <c r="A65" s="44">
        <v>47</v>
      </c>
      <c r="B65" s="47" t="s">
        <v>124</v>
      </c>
      <c r="C65" s="47">
        <v>25</v>
      </c>
      <c r="D65" s="47">
        <v>265</v>
      </c>
      <c r="E65" s="47">
        <v>930</v>
      </c>
      <c r="F65" s="47">
        <f>C65+D65+E65</f>
        <v>1220</v>
      </c>
      <c r="G65" s="47">
        <f>'TABLE-2'!G63+'TABLE-2'!H63+'TABLE-2'!I63</f>
        <v>117915</v>
      </c>
      <c r="H65" s="47">
        <f>F65+G65</f>
        <v>119135</v>
      </c>
      <c r="I65" s="47">
        <f>'TABLE-2'!D63+'TABLE-2'!E63+'TABLE-2'!F63</f>
        <v>10998</v>
      </c>
      <c r="J65" s="139">
        <f>(H65/I65)*100</f>
        <v>1083.242407710493</v>
      </c>
      <c r="K65" s="26"/>
      <c r="L65" s="26"/>
      <c r="M65" s="26"/>
    </row>
    <row r="66" spans="1:12" ht="15" customHeight="1">
      <c r="A66" s="44"/>
      <c r="B66" s="143" t="s">
        <v>117</v>
      </c>
      <c r="C66" s="48">
        <f aca="true" t="shared" si="17" ref="C66:I66">SUM(C64:C65)</f>
        <v>78979</v>
      </c>
      <c r="D66" s="48">
        <f t="shared" si="17"/>
        <v>265</v>
      </c>
      <c r="E66" s="48">
        <f t="shared" si="17"/>
        <v>2101</v>
      </c>
      <c r="F66" s="48">
        <f t="shared" si="17"/>
        <v>81345</v>
      </c>
      <c r="G66" s="48">
        <f t="shared" si="17"/>
        <v>624766</v>
      </c>
      <c r="H66" s="48">
        <f t="shared" si="17"/>
        <v>706111</v>
      </c>
      <c r="I66" s="48">
        <f t="shared" si="17"/>
        <v>1065991</v>
      </c>
      <c r="J66" s="109">
        <f>(H66/I66)*100</f>
        <v>66.23986506452681</v>
      </c>
      <c r="K66" s="22"/>
      <c r="L66" s="26"/>
    </row>
    <row r="67" spans="1:12" ht="15" customHeight="1">
      <c r="A67" s="44"/>
      <c r="B67" s="143"/>
      <c r="C67" s="48"/>
      <c r="D67" s="48"/>
      <c r="E67" s="48"/>
      <c r="F67" s="48"/>
      <c r="G67" s="48"/>
      <c r="H67" s="48"/>
      <c r="I67" s="48"/>
      <c r="J67" s="139"/>
      <c r="K67" s="22"/>
      <c r="L67" s="26"/>
    </row>
    <row r="68" spans="1:12" ht="15" customHeight="1">
      <c r="A68" s="44"/>
      <c r="B68" s="143" t="s">
        <v>30</v>
      </c>
      <c r="C68" s="48">
        <f aca="true" t="shared" si="18" ref="C68:I68">C47+C62+C66</f>
        <v>289527</v>
      </c>
      <c r="D68" s="48">
        <f t="shared" si="18"/>
        <v>1436</v>
      </c>
      <c r="E68" s="48">
        <f t="shared" si="18"/>
        <v>313226</v>
      </c>
      <c r="F68" s="48">
        <f t="shared" si="18"/>
        <v>604189</v>
      </c>
      <c r="G68" s="48">
        <f t="shared" si="18"/>
        <v>8348361</v>
      </c>
      <c r="H68" s="48">
        <f t="shared" si="18"/>
        <v>8952550</v>
      </c>
      <c r="I68" s="48">
        <f t="shared" si="18"/>
        <v>13975228</v>
      </c>
      <c r="J68" s="109">
        <f>(H68/I68)*100</f>
        <v>64.06013554841466</v>
      </c>
      <c r="K68" s="149"/>
      <c r="L68" s="26"/>
    </row>
    <row r="71" ht="12.75">
      <c r="B71" s="81" t="s">
        <v>380</v>
      </c>
    </row>
  </sheetData>
  <sheetProtection/>
  <printOptions gridLines="1" horizontalCentered="1"/>
  <pageMargins left="0.7480314960629921" right="0.7480314960629921" top="0.69" bottom="0.44" header="1.33" footer="0.32"/>
  <pageSetup blackAndWhite="1" horizontalDpi="600" verticalDpi="600" orientation="landscape" paperSize="9" scale="85" r:id="rId2"/>
  <rowBreaks count="1" manualBreakCount="1">
    <brk id="4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2"/>
  <sheetViews>
    <sheetView zoomScalePageLayoutView="0" workbookViewId="0" topLeftCell="D40">
      <selection activeCell="E40" sqref="A1:IV16384"/>
    </sheetView>
  </sheetViews>
  <sheetFormatPr defaultColWidth="9.140625" defaultRowHeight="12.75"/>
  <cols>
    <col min="1" max="1" width="3.7109375" style="82" customWidth="1"/>
    <col min="2" max="2" width="23.57421875" style="82" customWidth="1"/>
    <col min="3" max="3" width="12.7109375" style="16" customWidth="1"/>
    <col min="4" max="4" width="16.28125" style="297" customWidth="1"/>
    <col min="5" max="5" width="11.57421875" style="297" customWidth="1"/>
    <col min="6" max="6" width="11.140625" style="297" customWidth="1"/>
    <col min="7" max="7" width="12.57421875" style="297" customWidth="1"/>
    <col min="8" max="8" width="12.8515625" style="297" customWidth="1"/>
    <col min="9" max="9" width="8.8515625" style="297" customWidth="1"/>
    <col min="10" max="10" width="12.00390625" style="297" customWidth="1"/>
    <col min="11" max="11" width="8.8515625" style="297" customWidth="1"/>
    <col min="12" max="12" width="8.140625" style="297" customWidth="1"/>
    <col min="13" max="13" width="13.140625" style="297" customWidth="1"/>
    <col min="14" max="14" width="11.57421875" style="297" customWidth="1"/>
    <col min="15" max="16384" width="9.140625" style="82" customWidth="1"/>
  </cols>
  <sheetData>
    <row r="1" spans="1:14" ht="14.25">
      <c r="A1" s="149"/>
      <c r="B1" s="149"/>
      <c r="C1" s="29"/>
      <c r="D1" s="287"/>
      <c r="E1" s="287"/>
      <c r="F1" s="287"/>
      <c r="G1" s="287"/>
      <c r="H1" s="287"/>
      <c r="I1" s="282"/>
      <c r="J1" s="282"/>
      <c r="K1" s="282"/>
      <c r="L1" s="282"/>
      <c r="M1" s="282"/>
      <c r="N1" s="282"/>
    </row>
    <row r="2" spans="1:14" ht="14.25">
      <c r="A2" s="81"/>
      <c r="B2" s="81"/>
      <c r="C2" s="55"/>
      <c r="D2" s="287"/>
      <c r="E2" s="287"/>
      <c r="F2" s="287"/>
      <c r="G2" s="287"/>
      <c r="H2" s="282"/>
      <c r="I2" s="282"/>
      <c r="J2" s="282"/>
      <c r="K2" s="286" t="s">
        <v>31</v>
      </c>
      <c r="L2" s="286"/>
      <c r="M2" s="282"/>
      <c r="N2" s="282"/>
    </row>
    <row r="3" spans="1:14" ht="18" customHeight="1">
      <c r="A3" s="81"/>
      <c r="B3" s="81"/>
      <c r="C3" s="55"/>
      <c r="D3" s="287"/>
      <c r="E3" s="287"/>
      <c r="F3" s="287"/>
      <c r="G3" s="287"/>
      <c r="H3" s="282"/>
      <c r="I3" s="282"/>
      <c r="J3" s="282"/>
      <c r="K3" s="286"/>
      <c r="L3" s="286"/>
      <c r="M3" s="282"/>
      <c r="N3" s="282"/>
    </row>
    <row r="4" spans="1:14" ht="12.75" customHeight="1">
      <c r="A4" s="150" t="s">
        <v>4</v>
      </c>
      <c r="B4" s="288" t="s">
        <v>5</v>
      </c>
      <c r="C4" s="279" t="s">
        <v>51</v>
      </c>
      <c r="D4" s="475" t="s">
        <v>251</v>
      </c>
      <c r="E4" s="476"/>
      <c r="F4" s="476"/>
      <c r="G4" s="477"/>
      <c r="H4" s="478" t="s">
        <v>125</v>
      </c>
      <c r="I4" s="479"/>
      <c r="J4" s="478" t="s">
        <v>126</v>
      </c>
      <c r="K4" s="480"/>
      <c r="L4" s="479"/>
      <c r="M4" s="348"/>
      <c r="N4" s="348"/>
    </row>
    <row r="5" spans="1:14" ht="12.75">
      <c r="A5" s="216" t="s">
        <v>6</v>
      </c>
      <c r="B5" s="290"/>
      <c r="C5" s="291" t="s">
        <v>52</v>
      </c>
      <c r="D5" s="292"/>
      <c r="E5" s="292"/>
      <c r="F5" s="292"/>
      <c r="G5" s="292"/>
      <c r="H5" s="481" t="s">
        <v>105</v>
      </c>
      <c r="I5" s="482"/>
      <c r="J5" s="481" t="s">
        <v>53</v>
      </c>
      <c r="K5" s="483"/>
      <c r="L5" s="482"/>
      <c r="M5" s="349" t="s">
        <v>54</v>
      </c>
      <c r="N5" s="349" t="s">
        <v>55</v>
      </c>
    </row>
    <row r="6" spans="1:16" ht="12.75">
      <c r="A6" s="216"/>
      <c r="B6" s="290"/>
      <c r="C6" s="291" t="s">
        <v>56</v>
      </c>
      <c r="D6" s="108" t="s">
        <v>219</v>
      </c>
      <c r="E6" s="108" t="s">
        <v>410</v>
      </c>
      <c r="F6" s="108" t="s">
        <v>57</v>
      </c>
      <c r="G6" s="349" t="s">
        <v>3</v>
      </c>
      <c r="H6" s="292" t="s">
        <v>58</v>
      </c>
      <c r="I6" s="292" t="s">
        <v>59</v>
      </c>
      <c r="J6" s="292" t="s">
        <v>58</v>
      </c>
      <c r="K6" s="292" t="s">
        <v>59</v>
      </c>
      <c r="L6" s="292" t="s">
        <v>59</v>
      </c>
      <c r="M6" s="349" t="s">
        <v>60</v>
      </c>
      <c r="N6" s="350" t="s">
        <v>339</v>
      </c>
      <c r="P6" s="289"/>
    </row>
    <row r="7" spans="1:16" ht="12.75">
      <c r="A7" s="142"/>
      <c r="B7" s="293"/>
      <c r="C7" s="49" t="s">
        <v>61</v>
      </c>
      <c r="D7" s="294"/>
      <c r="E7" s="294"/>
      <c r="F7" s="294"/>
      <c r="G7" s="294"/>
      <c r="H7" s="294"/>
      <c r="I7" s="294" t="s">
        <v>62</v>
      </c>
      <c r="J7" s="294"/>
      <c r="K7" s="351" t="s">
        <v>340</v>
      </c>
      <c r="L7" s="294" t="s">
        <v>61</v>
      </c>
      <c r="M7" s="352"/>
      <c r="N7" s="352"/>
      <c r="P7" s="14"/>
    </row>
    <row r="8" spans="1:16" ht="13.5" customHeight="1">
      <c r="A8" s="44">
        <v>1</v>
      </c>
      <c r="B8" s="47" t="s">
        <v>7</v>
      </c>
      <c r="C8" s="47">
        <v>139656</v>
      </c>
      <c r="D8" s="47">
        <v>96696</v>
      </c>
      <c r="E8" s="47">
        <v>56365</v>
      </c>
      <c r="F8" s="47">
        <v>25822</v>
      </c>
      <c r="G8" s="47">
        <f>SUM(D8:F8)</f>
        <v>178883</v>
      </c>
      <c r="H8" s="47">
        <v>89720</v>
      </c>
      <c r="I8" s="139">
        <f>(H8/M8)*100</f>
        <v>40.382944822278134</v>
      </c>
      <c r="J8" s="47">
        <f>'TABLE-6'!D9</f>
        <v>40235</v>
      </c>
      <c r="K8" s="139">
        <f>(J8/M8)*100</f>
        <v>18.109761312130637</v>
      </c>
      <c r="L8" s="139">
        <f>(J8/G8)*100</f>
        <v>22.492355338405552</v>
      </c>
      <c r="M8" s="47">
        <f>'TABLE-3'!G7</f>
        <v>222173</v>
      </c>
      <c r="N8" s="139">
        <f aca="true" t="shared" si="0" ref="N8:N48">(G8/M8)*100</f>
        <v>80.5151841132811</v>
      </c>
      <c r="O8" s="13"/>
      <c r="P8" s="16"/>
    </row>
    <row r="9" spans="1:16" ht="13.5" customHeight="1">
      <c r="A9" s="44">
        <v>2</v>
      </c>
      <c r="B9" s="47" t="s">
        <v>8</v>
      </c>
      <c r="C9" s="47">
        <v>1779</v>
      </c>
      <c r="D9" s="47">
        <v>33</v>
      </c>
      <c r="E9" s="47">
        <v>710</v>
      </c>
      <c r="F9" s="47">
        <v>1801</v>
      </c>
      <c r="G9" s="47">
        <f aca="true" t="shared" si="1" ref="G9:G27">SUM(D9:F9)</f>
        <v>2544</v>
      </c>
      <c r="H9" s="47">
        <v>0</v>
      </c>
      <c r="I9" s="139">
        <f aca="true" t="shared" si="2" ref="I9:I27">(H9/M9)*100</f>
        <v>0</v>
      </c>
      <c r="J9" s="47">
        <f>'TABLE-6'!D10</f>
        <v>165</v>
      </c>
      <c r="K9" s="139">
        <f aca="true" t="shared" si="3" ref="K9:K27">(J9/M9)*100</f>
        <v>1.634472511144131</v>
      </c>
      <c r="L9" s="139">
        <f aca="true" t="shared" si="4" ref="L9:L27">(J9/G9)*100</f>
        <v>6.485849056603773</v>
      </c>
      <c r="M9" s="47">
        <f>'TABLE-3'!G8</f>
        <v>10095</v>
      </c>
      <c r="N9" s="139">
        <f t="shared" si="0"/>
        <v>25.200594353640415</v>
      </c>
      <c r="O9" s="13"/>
      <c r="P9" s="16"/>
    </row>
    <row r="10" spans="1:16" ht="13.5" customHeight="1">
      <c r="A10" s="44">
        <v>3</v>
      </c>
      <c r="B10" s="47" t="s">
        <v>9</v>
      </c>
      <c r="C10" s="47">
        <v>54148</v>
      </c>
      <c r="D10" s="47">
        <v>48941</v>
      </c>
      <c r="E10" s="47">
        <v>61531</v>
      </c>
      <c r="F10" s="47">
        <v>38045</v>
      </c>
      <c r="G10" s="47">
        <f t="shared" si="1"/>
        <v>148517</v>
      </c>
      <c r="H10" s="47">
        <v>34775</v>
      </c>
      <c r="I10" s="139">
        <f t="shared" si="2"/>
        <v>15.828978752071082</v>
      </c>
      <c r="J10" s="47">
        <f>'TABLE-6'!D11</f>
        <v>26376</v>
      </c>
      <c r="K10" s="139">
        <f t="shared" si="3"/>
        <v>12.005899167926005</v>
      </c>
      <c r="L10" s="139">
        <f t="shared" si="4"/>
        <v>17.759583078031472</v>
      </c>
      <c r="M10" s="47">
        <f>'TABLE-3'!G9</f>
        <v>219692</v>
      </c>
      <c r="N10" s="139">
        <f t="shared" si="0"/>
        <v>67.60237059155546</v>
      </c>
      <c r="O10" s="13"/>
      <c r="P10" s="16"/>
    </row>
    <row r="11" spans="1:16" ht="13.5" customHeight="1">
      <c r="A11" s="44">
        <v>4</v>
      </c>
      <c r="B11" s="47" t="s">
        <v>10</v>
      </c>
      <c r="C11" s="47">
        <v>280989</v>
      </c>
      <c r="D11" s="47">
        <v>325408</v>
      </c>
      <c r="E11" s="47">
        <v>78668</v>
      </c>
      <c r="F11" s="47">
        <v>58328</v>
      </c>
      <c r="G11" s="47">
        <f t="shared" si="1"/>
        <v>462404</v>
      </c>
      <c r="H11" s="47">
        <v>289038</v>
      </c>
      <c r="I11" s="139">
        <f t="shared" si="2"/>
        <v>48.85493344601733</v>
      </c>
      <c r="J11" s="47">
        <f>'TABLE-6'!D12</f>
        <v>72412</v>
      </c>
      <c r="K11" s="139">
        <f t="shared" si="3"/>
        <v>12.239509824635537</v>
      </c>
      <c r="L11" s="139">
        <f t="shared" si="4"/>
        <v>15.659899135820623</v>
      </c>
      <c r="M11" s="47">
        <f>'TABLE-3'!G10</f>
        <v>591625</v>
      </c>
      <c r="N11" s="139">
        <f t="shared" si="0"/>
        <v>78.15829283752377</v>
      </c>
      <c r="O11" s="13"/>
      <c r="P11" s="16"/>
    </row>
    <row r="12" spans="1:16" ht="13.5" customHeight="1">
      <c r="A12" s="44">
        <v>5</v>
      </c>
      <c r="B12" s="47" t="s">
        <v>11</v>
      </c>
      <c r="C12" s="47">
        <v>54558</v>
      </c>
      <c r="D12" s="47">
        <v>38410</v>
      </c>
      <c r="E12" s="47">
        <v>17888</v>
      </c>
      <c r="F12" s="47">
        <v>18414</v>
      </c>
      <c r="G12" s="47">
        <f t="shared" si="1"/>
        <v>74712</v>
      </c>
      <c r="H12" s="47">
        <v>37253</v>
      </c>
      <c r="I12" s="139">
        <f t="shared" si="2"/>
        <v>38.232517087789155</v>
      </c>
      <c r="J12" s="47">
        <f>'TABLE-6'!D13</f>
        <v>13601</v>
      </c>
      <c r="K12" s="139">
        <f t="shared" si="3"/>
        <v>13.958619840308709</v>
      </c>
      <c r="L12" s="139">
        <f t="shared" si="4"/>
        <v>18.204572224006853</v>
      </c>
      <c r="M12" s="47">
        <f>'TABLE-3'!G11</f>
        <v>97438</v>
      </c>
      <c r="N12" s="139">
        <f t="shared" si="0"/>
        <v>76.67645066606458</v>
      </c>
      <c r="O12" s="13"/>
      <c r="P12" s="16"/>
    </row>
    <row r="13" spans="1:16" ht="13.5" customHeight="1">
      <c r="A13" s="44">
        <v>6</v>
      </c>
      <c r="B13" s="47" t="s">
        <v>12</v>
      </c>
      <c r="C13" s="47">
        <v>18623</v>
      </c>
      <c r="D13" s="47">
        <v>17713</v>
      </c>
      <c r="E13" s="47">
        <v>19234</v>
      </c>
      <c r="F13" s="47">
        <v>17319</v>
      </c>
      <c r="G13" s="47">
        <f t="shared" si="1"/>
        <v>54266</v>
      </c>
      <c r="H13" s="47">
        <v>15411</v>
      </c>
      <c r="I13" s="139">
        <f t="shared" si="2"/>
        <v>15.497787610619469</v>
      </c>
      <c r="J13" s="47">
        <f>'TABLE-6'!D14</f>
        <v>6779</v>
      </c>
      <c r="K13" s="139">
        <f t="shared" si="3"/>
        <v>6.817176186645213</v>
      </c>
      <c r="L13" s="139">
        <f t="shared" si="4"/>
        <v>12.492168208454649</v>
      </c>
      <c r="M13" s="47">
        <f>'TABLE-3'!G12</f>
        <v>99440</v>
      </c>
      <c r="N13" s="139">
        <f t="shared" si="0"/>
        <v>54.571600965406276</v>
      </c>
      <c r="O13" s="13"/>
      <c r="P13" s="16"/>
    </row>
    <row r="14" spans="1:16" ht="13.5" customHeight="1">
      <c r="A14" s="44">
        <v>7</v>
      </c>
      <c r="B14" s="47" t="s">
        <v>13</v>
      </c>
      <c r="C14" s="47">
        <v>268968</v>
      </c>
      <c r="D14" s="47">
        <v>281587</v>
      </c>
      <c r="E14" s="47">
        <v>82671</v>
      </c>
      <c r="F14" s="47">
        <v>71653</v>
      </c>
      <c r="G14" s="47">
        <f t="shared" si="1"/>
        <v>435911</v>
      </c>
      <c r="H14" s="47">
        <v>221385</v>
      </c>
      <c r="I14" s="139">
        <f t="shared" si="2"/>
        <v>38.03421593353354</v>
      </c>
      <c r="J14" s="47">
        <f>'TABLE-6'!D15</f>
        <v>97842</v>
      </c>
      <c r="K14" s="139">
        <f t="shared" si="3"/>
        <v>16.809376224083785</v>
      </c>
      <c r="L14" s="139">
        <f t="shared" si="4"/>
        <v>22.445407434086313</v>
      </c>
      <c r="M14" s="47">
        <f>'TABLE-3'!G13</f>
        <v>582068</v>
      </c>
      <c r="N14" s="139">
        <f t="shared" si="0"/>
        <v>74.89004721097878</v>
      </c>
      <c r="O14" s="13"/>
      <c r="P14" s="16"/>
    </row>
    <row r="15" spans="1:16" ht="13.5" customHeight="1">
      <c r="A15" s="44">
        <v>8</v>
      </c>
      <c r="B15" s="47" t="s">
        <v>154</v>
      </c>
      <c r="C15" s="47">
        <v>4084</v>
      </c>
      <c r="D15" s="47">
        <v>1397</v>
      </c>
      <c r="E15" s="47">
        <v>5039</v>
      </c>
      <c r="F15" s="47">
        <v>3146</v>
      </c>
      <c r="G15" s="47">
        <f t="shared" si="1"/>
        <v>9582</v>
      </c>
      <c r="H15" s="47">
        <v>632</v>
      </c>
      <c r="I15" s="139">
        <f t="shared" si="2"/>
        <v>0.6780970365442802</v>
      </c>
      <c r="J15" s="47">
        <f>'TABLE-6'!D16</f>
        <v>1072</v>
      </c>
      <c r="K15" s="139">
        <f t="shared" si="3"/>
        <v>1.1501899100877664</v>
      </c>
      <c r="L15" s="139">
        <f t="shared" si="4"/>
        <v>11.187643498225839</v>
      </c>
      <c r="M15" s="47">
        <f>'TABLE-3'!G14</f>
        <v>93202</v>
      </c>
      <c r="N15" s="139">
        <f t="shared" si="0"/>
        <v>10.280895259758374</v>
      </c>
      <c r="O15" s="13"/>
      <c r="P15" s="16"/>
    </row>
    <row r="16" spans="1:16" ht="13.5" customHeight="1">
      <c r="A16" s="44">
        <v>9</v>
      </c>
      <c r="B16" s="47" t="s">
        <v>14</v>
      </c>
      <c r="C16" s="47">
        <v>14978</v>
      </c>
      <c r="D16" s="47">
        <v>12579</v>
      </c>
      <c r="E16" s="47">
        <v>28684</v>
      </c>
      <c r="F16" s="47">
        <v>9643</v>
      </c>
      <c r="G16" s="47">
        <f t="shared" si="1"/>
        <v>50906</v>
      </c>
      <c r="H16" s="47">
        <v>6918</v>
      </c>
      <c r="I16" s="139">
        <f t="shared" si="2"/>
        <v>5.62205914620767</v>
      </c>
      <c r="J16" s="47">
        <f>'TABLE-6'!D17</f>
        <v>3666</v>
      </c>
      <c r="K16" s="139">
        <f t="shared" si="3"/>
        <v>2.979252505058878</v>
      </c>
      <c r="L16" s="139">
        <f t="shared" si="4"/>
        <v>7.20150866302597</v>
      </c>
      <c r="M16" s="47">
        <f>'TABLE-3'!G15</f>
        <v>123051</v>
      </c>
      <c r="N16" s="139">
        <f t="shared" si="0"/>
        <v>41.369838522238744</v>
      </c>
      <c r="O16" s="13"/>
      <c r="P16" s="16"/>
    </row>
    <row r="17" spans="1:16" ht="13.5" customHeight="1">
      <c r="A17" s="44">
        <v>10</v>
      </c>
      <c r="B17" s="47" t="s">
        <v>218</v>
      </c>
      <c r="C17" s="47">
        <v>5021</v>
      </c>
      <c r="D17" s="47">
        <v>30854</v>
      </c>
      <c r="E17" s="47">
        <v>13968</v>
      </c>
      <c r="F17" s="47">
        <v>24560</v>
      </c>
      <c r="G17" s="47">
        <f>SUM(D17:F17)</f>
        <v>69382</v>
      </c>
      <c r="H17" s="47">
        <v>6255</v>
      </c>
      <c r="I17" s="139">
        <f>(H17/M17)*100</f>
        <v>3.2124368297793664</v>
      </c>
      <c r="J17" s="47">
        <f>'TABLE-6'!D18</f>
        <v>216</v>
      </c>
      <c r="K17" s="139">
        <f>(J17/M17)*100</f>
        <v>0.1109330703808702</v>
      </c>
      <c r="L17" s="139">
        <f>(J17/G17)*100</f>
        <v>0.311319938889049</v>
      </c>
      <c r="M17" s="47">
        <f>'TABLE-3'!G16</f>
        <v>194712</v>
      </c>
      <c r="N17" s="139">
        <f>(G17/M17)*100</f>
        <v>35.63314022761823</v>
      </c>
      <c r="O17" s="13"/>
      <c r="P17" s="16"/>
    </row>
    <row r="18" spans="1:16" ht="13.5" customHeight="1">
      <c r="A18" s="44">
        <v>11</v>
      </c>
      <c r="B18" s="47" t="s">
        <v>15</v>
      </c>
      <c r="C18" s="47">
        <v>2574</v>
      </c>
      <c r="D18" s="47">
        <v>1280</v>
      </c>
      <c r="E18" s="47">
        <v>1358</v>
      </c>
      <c r="F18" s="47">
        <v>2493</v>
      </c>
      <c r="G18" s="47">
        <f t="shared" si="1"/>
        <v>5131</v>
      </c>
      <c r="H18" s="47">
        <v>1026</v>
      </c>
      <c r="I18" s="139">
        <f t="shared" si="2"/>
        <v>11.962224554039874</v>
      </c>
      <c r="J18" s="47">
        <f>'TABLE-6'!D19</f>
        <v>894</v>
      </c>
      <c r="K18" s="139">
        <f t="shared" si="3"/>
        <v>10.423224903812523</v>
      </c>
      <c r="L18" s="139">
        <f t="shared" si="4"/>
        <v>17.42350419021633</v>
      </c>
      <c r="M18" s="47">
        <f>'TABLE-3'!G17</f>
        <v>8577</v>
      </c>
      <c r="N18" s="139">
        <f t="shared" si="0"/>
        <v>59.822781858458676</v>
      </c>
      <c r="O18" s="13"/>
      <c r="P18" s="16"/>
    </row>
    <row r="19" spans="1:16" ht="13.5" customHeight="1">
      <c r="A19" s="44">
        <v>12</v>
      </c>
      <c r="B19" s="47" t="s">
        <v>16</v>
      </c>
      <c r="C19" s="47">
        <v>3021</v>
      </c>
      <c r="D19" s="47">
        <v>561</v>
      </c>
      <c r="E19" s="47">
        <v>2033</v>
      </c>
      <c r="F19" s="47">
        <v>3883</v>
      </c>
      <c r="G19" s="47">
        <f t="shared" si="1"/>
        <v>6477</v>
      </c>
      <c r="H19" s="47">
        <v>523</v>
      </c>
      <c r="I19" s="139">
        <f t="shared" si="2"/>
        <v>3.1775928063673367</v>
      </c>
      <c r="J19" s="47">
        <f>'TABLE-6'!D20</f>
        <v>243</v>
      </c>
      <c r="K19" s="139">
        <f t="shared" si="3"/>
        <v>1.4763958928245944</v>
      </c>
      <c r="L19" s="139">
        <f t="shared" si="4"/>
        <v>3.7517369152385363</v>
      </c>
      <c r="M19" s="47">
        <f>'TABLE-3'!G18</f>
        <v>16459</v>
      </c>
      <c r="N19" s="139">
        <f t="shared" si="0"/>
        <v>39.35233003220123</v>
      </c>
      <c r="O19" s="13"/>
      <c r="P19" s="16"/>
    </row>
    <row r="20" spans="1:16" ht="13.5" customHeight="1">
      <c r="A20" s="44">
        <v>13</v>
      </c>
      <c r="B20" s="47" t="s">
        <v>252</v>
      </c>
      <c r="C20" s="47">
        <v>23743</v>
      </c>
      <c r="D20" s="47">
        <v>27193</v>
      </c>
      <c r="E20" s="47">
        <v>18053</v>
      </c>
      <c r="F20" s="47">
        <v>15457</v>
      </c>
      <c r="G20" s="47">
        <f t="shared" si="1"/>
        <v>60703</v>
      </c>
      <c r="H20" s="47">
        <v>16366</v>
      </c>
      <c r="I20" s="139">
        <f t="shared" si="2"/>
        <v>15.63550901864873</v>
      </c>
      <c r="J20" s="47">
        <f>'TABLE-6'!D21</f>
        <v>8992</v>
      </c>
      <c r="K20" s="139">
        <f t="shared" si="3"/>
        <v>8.590645062671966</v>
      </c>
      <c r="L20" s="139">
        <f t="shared" si="4"/>
        <v>14.813106436255211</v>
      </c>
      <c r="M20" s="47">
        <f>'TABLE-3'!G19</f>
        <v>104672</v>
      </c>
      <c r="N20" s="139">
        <f t="shared" si="0"/>
        <v>57.99354173035769</v>
      </c>
      <c r="O20" s="13"/>
      <c r="P20" s="16"/>
    </row>
    <row r="21" spans="1:16" ht="13.5" customHeight="1">
      <c r="A21" s="44">
        <v>14</v>
      </c>
      <c r="B21" s="47" t="s">
        <v>155</v>
      </c>
      <c r="C21" s="47">
        <v>9327</v>
      </c>
      <c r="D21" s="47">
        <v>5243</v>
      </c>
      <c r="E21" s="47">
        <v>15144</v>
      </c>
      <c r="F21" s="47">
        <v>3241</v>
      </c>
      <c r="G21" s="47">
        <f t="shared" si="1"/>
        <v>23628</v>
      </c>
      <c r="H21" s="47">
        <v>3966</v>
      </c>
      <c r="I21" s="139">
        <f t="shared" si="2"/>
        <v>11.06646576259836</v>
      </c>
      <c r="J21" s="47">
        <f>'TABLE-6'!D22</f>
        <v>2291</v>
      </c>
      <c r="K21" s="139">
        <f t="shared" si="3"/>
        <v>6.392655840169652</v>
      </c>
      <c r="L21" s="139">
        <f t="shared" si="4"/>
        <v>9.696123243609277</v>
      </c>
      <c r="M21" s="47">
        <f>'TABLE-3'!G20</f>
        <v>35838</v>
      </c>
      <c r="N21" s="139">
        <f t="shared" si="0"/>
        <v>65.93001841620627</v>
      </c>
      <c r="O21" s="13"/>
      <c r="P21" s="16"/>
    </row>
    <row r="22" spans="1:16" ht="13.5" customHeight="1">
      <c r="A22" s="44">
        <v>15</v>
      </c>
      <c r="B22" s="47" t="s">
        <v>72</v>
      </c>
      <c r="C22" s="47">
        <v>131363</v>
      </c>
      <c r="D22" s="47">
        <v>161561</v>
      </c>
      <c r="E22" s="47">
        <v>67883</v>
      </c>
      <c r="F22" s="47">
        <v>52976</v>
      </c>
      <c r="G22" s="47">
        <f t="shared" si="1"/>
        <v>282420</v>
      </c>
      <c r="H22" s="47">
        <v>123047</v>
      </c>
      <c r="I22" s="139">
        <f t="shared" si="2"/>
        <v>26.14444494022008</v>
      </c>
      <c r="J22" s="47">
        <f>'TABLE-6'!D23</f>
        <v>93977</v>
      </c>
      <c r="K22" s="139">
        <f t="shared" si="3"/>
        <v>19.967788748584383</v>
      </c>
      <c r="L22" s="139">
        <f t="shared" si="4"/>
        <v>33.27561787408824</v>
      </c>
      <c r="M22" s="47">
        <f>'TABLE-3'!G21</f>
        <v>470643</v>
      </c>
      <c r="N22" s="139">
        <f t="shared" si="0"/>
        <v>60.007266654343105</v>
      </c>
      <c r="O22" s="13"/>
      <c r="P22" s="16"/>
    </row>
    <row r="23" spans="1:16" ht="13.5" customHeight="1">
      <c r="A23" s="44">
        <v>16</v>
      </c>
      <c r="B23" s="47" t="s">
        <v>99</v>
      </c>
      <c r="C23" s="47">
        <v>14833</v>
      </c>
      <c r="D23" s="47">
        <v>5087</v>
      </c>
      <c r="E23" s="47">
        <v>11630</v>
      </c>
      <c r="F23" s="47">
        <v>8540</v>
      </c>
      <c r="G23" s="47">
        <f t="shared" si="1"/>
        <v>25257</v>
      </c>
      <c r="H23" s="47">
        <v>4808</v>
      </c>
      <c r="I23" s="139">
        <f t="shared" si="2"/>
        <v>11.591128254580521</v>
      </c>
      <c r="J23" s="47">
        <f>'TABLE-6'!D24</f>
        <v>5069</v>
      </c>
      <c r="K23" s="139">
        <f t="shared" si="3"/>
        <v>12.220347155255546</v>
      </c>
      <c r="L23" s="139">
        <f t="shared" si="4"/>
        <v>20.069683652056856</v>
      </c>
      <c r="M23" s="47">
        <f>'TABLE-3'!G22</f>
        <v>41480</v>
      </c>
      <c r="N23" s="139">
        <f t="shared" si="0"/>
        <v>60.88958534233365</v>
      </c>
      <c r="O23" s="13"/>
      <c r="P23" s="16"/>
    </row>
    <row r="24" spans="1:16" ht="13.5" customHeight="1">
      <c r="A24" s="44">
        <v>17</v>
      </c>
      <c r="B24" s="47" t="s">
        <v>20</v>
      </c>
      <c r="C24" s="47">
        <v>70485</v>
      </c>
      <c r="D24" s="47">
        <v>98252</v>
      </c>
      <c r="E24" s="47">
        <v>31851</v>
      </c>
      <c r="F24" s="47">
        <v>58806</v>
      </c>
      <c r="G24" s="47">
        <f t="shared" si="1"/>
        <v>188909</v>
      </c>
      <c r="H24" s="47">
        <v>72302</v>
      </c>
      <c r="I24" s="139">
        <f t="shared" si="2"/>
        <v>32.171254911208905</v>
      </c>
      <c r="J24" s="47">
        <f>'TABLE-6'!D25</f>
        <v>30472</v>
      </c>
      <c r="K24" s="139">
        <f t="shared" si="3"/>
        <v>13.558718702862407</v>
      </c>
      <c r="L24" s="139">
        <f t="shared" si="4"/>
        <v>16.130517868391657</v>
      </c>
      <c r="M24" s="47">
        <f>'TABLE-3'!G23</f>
        <v>224741</v>
      </c>
      <c r="N24" s="139">
        <f t="shared" si="0"/>
        <v>84.05631371222874</v>
      </c>
      <c r="O24" s="13"/>
      <c r="P24" s="16"/>
    </row>
    <row r="25" spans="1:16" ht="13.5" customHeight="1">
      <c r="A25" s="44">
        <v>18</v>
      </c>
      <c r="B25" s="47" t="s">
        <v>21</v>
      </c>
      <c r="C25" s="47">
        <v>118117</v>
      </c>
      <c r="D25" s="47">
        <v>99675</v>
      </c>
      <c r="E25" s="47">
        <v>55404</v>
      </c>
      <c r="F25" s="47">
        <v>32497</v>
      </c>
      <c r="G25" s="47">
        <f t="shared" si="1"/>
        <v>187576</v>
      </c>
      <c r="H25" s="47">
        <v>89286</v>
      </c>
      <c r="I25" s="139">
        <f t="shared" si="2"/>
        <v>36.952149189242874</v>
      </c>
      <c r="J25" s="47">
        <f>'TABLE-6'!D26</f>
        <v>83475</v>
      </c>
      <c r="K25" s="139">
        <f t="shared" si="3"/>
        <v>34.547192768990094</v>
      </c>
      <c r="L25" s="139">
        <f t="shared" si="4"/>
        <v>44.50196187145477</v>
      </c>
      <c r="M25" s="47">
        <f>'TABLE-3'!G24</f>
        <v>241626</v>
      </c>
      <c r="N25" s="139">
        <f t="shared" si="0"/>
        <v>77.63071854850058</v>
      </c>
      <c r="O25" s="13"/>
      <c r="P25" s="16"/>
    </row>
    <row r="26" spans="1:16" ht="13.5" customHeight="1">
      <c r="A26" s="44">
        <v>19</v>
      </c>
      <c r="B26" s="47" t="s">
        <v>19</v>
      </c>
      <c r="C26" s="47">
        <v>548</v>
      </c>
      <c r="D26" s="47">
        <v>854</v>
      </c>
      <c r="E26" s="47">
        <v>371</v>
      </c>
      <c r="F26" s="47">
        <v>827</v>
      </c>
      <c r="G26" s="47">
        <f t="shared" si="1"/>
        <v>2052</v>
      </c>
      <c r="H26" s="47">
        <v>840</v>
      </c>
      <c r="I26" s="139">
        <f t="shared" si="2"/>
        <v>9.56175298804781</v>
      </c>
      <c r="J26" s="47">
        <f>'TABLE-6'!D27</f>
        <v>58</v>
      </c>
      <c r="K26" s="139">
        <f t="shared" si="3"/>
        <v>0.6602162777461582</v>
      </c>
      <c r="L26" s="139">
        <f t="shared" si="4"/>
        <v>2.8265107212475633</v>
      </c>
      <c r="M26" s="47">
        <f>'TABLE-3'!G25</f>
        <v>8785</v>
      </c>
      <c r="N26" s="139">
        <f t="shared" si="0"/>
        <v>23.35799658508822</v>
      </c>
      <c r="O26" s="13"/>
      <c r="P26" s="16"/>
    </row>
    <row r="27" spans="1:16" ht="13.5" customHeight="1">
      <c r="A27" s="44">
        <v>20</v>
      </c>
      <c r="B27" s="47" t="s">
        <v>118</v>
      </c>
      <c r="C27" s="47">
        <v>3395</v>
      </c>
      <c r="D27" s="47">
        <v>1188</v>
      </c>
      <c r="E27" s="47">
        <v>5286</v>
      </c>
      <c r="F27" s="47">
        <v>4957</v>
      </c>
      <c r="G27" s="47">
        <f t="shared" si="1"/>
        <v>11431</v>
      </c>
      <c r="H27" s="47">
        <v>1181</v>
      </c>
      <c r="I27" s="139">
        <f t="shared" si="2"/>
        <v>8.536937978892583</v>
      </c>
      <c r="J27" s="47">
        <f>'TABLE-6'!D28</f>
        <v>1038</v>
      </c>
      <c r="K27" s="139">
        <f t="shared" si="3"/>
        <v>7.503252855284083</v>
      </c>
      <c r="L27" s="139">
        <f t="shared" si="4"/>
        <v>9.080570378794505</v>
      </c>
      <c r="M27" s="47">
        <f>'TABLE-3'!G26</f>
        <v>13834</v>
      </c>
      <c r="N27" s="139">
        <f t="shared" si="0"/>
        <v>82.62975278299841</v>
      </c>
      <c r="O27" s="13"/>
      <c r="P27" s="16"/>
    </row>
    <row r="28" spans="1:16" ht="13.5" customHeight="1">
      <c r="A28" s="151"/>
      <c r="B28" s="48" t="s">
        <v>210</v>
      </c>
      <c r="C28" s="48">
        <f aca="true" t="shared" si="5" ref="C28:J28">SUM(C8:C27)</f>
        <v>1220210</v>
      </c>
      <c r="D28" s="48">
        <f t="shared" si="5"/>
        <v>1254512</v>
      </c>
      <c r="E28" s="48">
        <f t="shared" si="5"/>
        <v>573771</v>
      </c>
      <c r="F28" s="48">
        <f t="shared" si="5"/>
        <v>452408</v>
      </c>
      <c r="G28" s="48">
        <f t="shared" si="5"/>
        <v>2280691</v>
      </c>
      <c r="H28" s="48">
        <f t="shared" si="5"/>
        <v>1014732</v>
      </c>
      <c r="I28" s="109">
        <f aca="true" t="shared" si="6" ref="I28:I48">(H28/M28)*100</f>
        <v>29.84373341066323</v>
      </c>
      <c r="J28" s="48">
        <f t="shared" si="5"/>
        <v>488873</v>
      </c>
      <c r="K28" s="109">
        <f>(J28/M28)*100</f>
        <v>14.377979095634283</v>
      </c>
      <c r="L28" s="109">
        <f aca="true" t="shared" si="7" ref="L28:L48">(J28/G28)*100</f>
        <v>21.435301844923316</v>
      </c>
      <c r="M28" s="48">
        <f>SUM(M8:M27)</f>
        <v>3400151</v>
      </c>
      <c r="N28" s="109">
        <f t="shared" si="0"/>
        <v>67.07616808782903</v>
      </c>
      <c r="O28" s="13"/>
      <c r="P28" s="16"/>
    </row>
    <row r="29" spans="1:16" ht="13.5" customHeight="1">
      <c r="A29" s="44">
        <v>21</v>
      </c>
      <c r="B29" s="47" t="s">
        <v>23</v>
      </c>
      <c r="C29" s="47">
        <v>0</v>
      </c>
      <c r="D29" s="47">
        <v>303</v>
      </c>
      <c r="E29" s="47">
        <v>1856</v>
      </c>
      <c r="F29" s="47">
        <v>1991</v>
      </c>
      <c r="G29" s="47">
        <f aca="true" t="shared" si="8" ref="G29:G46">SUM(D29:F29)</f>
        <v>4150</v>
      </c>
      <c r="H29" s="47">
        <v>303</v>
      </c>
      <c r="I29" s="139">
        <f t="shared" si="6"/>
        <v>1.4107458795046093</v>
      </c>
      <c r="J29" s="47">
        <f>'TABLE-6'!D30</f>
        <v>46</v>
      </c>
      <c r="K29" s="139">
        <f aca="true" t="shared" si="9" ref="K29:K46">(J29/M29)*100</f>
        <v>0.214172641772977</v>
      </c>
      <c r="L29" s="139">
        <f t="shared" si="7"/>
        <v>1.108433734939759</v>
      </c>
      <c r="M29" s="47">
        <f>'TABLE-3'!G28</f>
        <v>21478</v>
      </c>
      <c r="N29" s="139">
        <f t="shared" si="0"/>
        <v>19.322097029518577</v>
      </c>
      <c r="O29" s="13"/>
      <c r="P29" s="16"/>
    </row>
    <row r="30" spans="1:16" ht="13.5" customHeight="1">
      <c r="A30" s="44">
        <v>22</v>
      </c>
      <c r="B30" s="47" t="s">
        <v>245</v>
      </c>
      <c r="C30" s="47">
        <v>351</v>
      </c>
      <c r="D30" s="47">
        <v>10</v>
      </c>
      <c r="E30" s="47">
        <v>4868</v>
      </c>
      <c r="F30" s="47">
        <v>1406</v>
      </c>
      <c r="G30" s="47">
        <f t="shared" si="8"/>
        <v>6284</v>
      </c>
      <c r="H30" s="47">
        <v>10</v>
      </c>
      <c r="I30" s="139">
        <f t="shared" si="6"/>
        <v>0.01600896502041143</v>
      </c>
      <c r="J30" s="47">
        <f>'TABLE-6'!D31</f>
        <v>255</v>
      </c>
      <c r="K30" s="139">
        <f t="shared" si="9"/>
        <v>0.4082286080204915</v>
      </c>
      <c r="L30" s="139">
        <f t="shared" si="7"/>
        <v>4.057924888605983</v>
      </c>
      <c r="M30" s="47">
        <f>'TABLE-3'!G29</f>
        <v>62465</v>
      </c>
      <c r="N30" s="139">
        <f t="shared" si="0"/>
        <v>10.060033618826543</v>
      </c>
      <c r="O30" s="13"/>
      <c r="P30" s="16"/>
    </row>
    <row r="31" spans="1:16" ht="13.5" customHeight="1">
      <c r="A31" s="44">
        <v>23</v>
      </c>
      <c r="B31" s="47" t="s">
        <v>160</v>
      </c>
      <c r="C31" s="47">
        <v>3606</v>
      </c>
      <c r="D31" s="47">
        <v>0</v>
      </c>
      <c r="E31" s="47">
        <v>1363</v>
      </c>
      <c r="F31" s="47">
        <v>5710</v>
      </c>
      <c r="G31" s="47">
        <f t="shared" si="8"/>
        <v>7073</v>
      </c>
      <c r="H31" s="47">
        <v>0</v>
      </c>
      <c r="I31" s="139">
        <f t="shared" si="6"/>
        <v>0</v>
      </c>
      <c r="J31" s="47">
        <f>'TABLE-6'!D32</f>
        <v>658</v>
      </c>
      <c r="K31" s="139">
        <f t="shared" si="9"/>
        <v>1.55236275273079</v>
      </c>
      <c r="L31" s="139">
        <f t="shared" si="7"/>
        <v>9.302983175455958</v>
      </c>
      <c r="M31" s="47">
        <f>'TABLE-3'!G30</f>
        <v>42387</v>
      </c>
      <c r="N31" s="139">
        <f t="shared" si="0"/>
        <v>16.68671998490103</v>
      </c>
      <c r="O31" s="13"/>
      <c r="P31" s="16"/>
    </row>
    <row r="32" spans="1:16" ht="13.5" customHeight="1">
      <c r="A32" s="44">
        <v>24</v>
      </c>
      <c r="B32" s="47" t="s">
        <v>22</v>
      </c>
      <c r="C32" s="47">
        <v>726</v>
      </c>
      <c r="D32" s="47">
        <v>13</v>
      </c>
      <c r="E32" s="47">
        <v>15286</v>
      </c>
      <c r="F32" s="47">
        <v>2696</v>
      </c>
      <c r="G32" s="47">
        <f t="shared" si="8"/>
        <v>17995</v>
      </c>
      <c r="H32" s="47">
        <v>0</v>
      </c>
      <c r="I32" s="139">
        <f t="shared" si="6"/>
        <v>0</v>
      </c>
      <c r="J32" s="47">
        <f>'TABLE-6'!D33</f>
        <v>75</v>
      </c>
      <c r="K32" s="139">
        <f t="shared" si="9"/>
        <v>0.06167966051514852</v>
      </c>
      <c r="L32" s="139">
        <f t="shared" si="7"/>
        <v>0.41678243956654626</v>
      </c>
      <c r="M32" s="47">
        <f>'TABLE-3'!G31</f>
        <v>121596</v>
      </c>
      <c r="N32" s="139">
        <f t="shared" si="0"/>
        <v>14.79900654626797</v>
      </c>
      <c r="O32" s="13"/>
      <c r="P32" s="16"/>
    </row>
    <row r="33" spans="1:16" ht="13.5" customHeight="1">
      <c r="A33" s="44">
        <v>25</v>
      </c>
      <c r="B33" s="47" t="s">
        <v>133</v>
      </c>
      <c r="C33" s="47">
        <v>2964</v>
      </c>
      <c r="D33" s="47">
        <v>774</v>
      </c>
      <c r="E33" s="47">
        <v>24283</v>
      </c>
      <c r="F33" s="47">
        <v>4156</v>
      </c>
      <c r="G33" s="47">
        <f t="shared" si="8"/>
        <v>29213</v>
      </c>
      <c r="H33" s="47">
        <v>774</v>
      </c>
      <c r="I33" s="139">
        <f t="shared" si="6"/>
        <v>1.5408504538939323</v>
      </c>
      <c r="J33" s="47">
        <f>'TABLE-6'!D34</f>
        <v>273</v>
      </c>
      <c r="K33" s="139">
        <f t="shared" si="9"/>
        <v>0.5434782608695652</v>
      </c>
      <c r="L33" s="139">
        <f t="shared" si="7"/>
        <v>0.934515455447917</v>
      </c>
      <c r="M33" s="47">
        <f>'TABLE-3'!G32</f>
        <v>50232</v>
      </c>
      <c r="N33" s="139">
        <f t="shared" si="0"/>
        <v>58.15615543876413</v>
      </c>
      <c r="O33" s="13"/>
      <c r="P33" s="16"/>
    </row>
    <row r="34" spans="1:16" ht="13.5" customHeight="1">
      <c r="A34" s="44">
        <v>26</v>
      </c>
      <c r="B34" s="47" t="s">
        <v>18</v>
      </c>
      <c r="C34" s="47">
        <v>916576</v>
      </c>
      <c r="D34" s="47">
        <v>770238</v>
      </c>
      <c r="E34" s="47">
        <v>334570</v>
      </c>
      <c r="F34" s="47">
        <v>359201</v>
      </c>
      <c r="G34" s="47">
        <f t="shared" si="8"/>
        <v>1464009</v>
      </c>
      <c r="H34" s="47">
        <v>734755</v>
      </c>
      <c r="I34" s="139">
        <f t="shared" si="6"/>
        <v>27.460167611461923</v>
      </c>
      <c r="J34" s="47">
        <f>'TABLE-6'!D35</f>
        <v>410091</v>
      </c>
      <c r="K34" s="139">
        <f t="shared" si="9"/>
        <v>15.326425265499427</v>
      </c>
      <c r="L34" s="139">
        <f t="shared" si="7"/>
        <v>28.011508125974636</v>
      </c>
      <c r="M34" s="47">
        <f>'TABLE-3'!G33</f>
        <v>2675712</v>
      </c>
      <c r="N34" s="139">
        <f t="shared" si="0"/>
        <v>54.71474508467279</v>
      </c>
      <c r="O34" s="13"/>
      <c r="P34" s="16"/>
    </row>
    <row r="35" spans="1:16" ht="13.5" customHeight="1">
      <c r="A35" s="151"/>
      <c r="B35" s="48" t="s">
        <v>212</v>
      </c>
      <c r="C35" s="48">
        <f>SUM(C29:C34)</f>
        <v>924223</v>
      </c>
      <c r="D35" s="48">
        <f>SUM(D29:D34)</f>
        <v>771338</v>
      </c>
      <c r="E35" s="48">
        <f>SUM(E29:E34)</f>
        <v>382226</v>
      </c>
      <c r="F35" s="48">
        <f>SUM(F29:F34)</f>
        <v>375160</v>
      </c>
      <c r="G35" s="48">
        <f>D35+E35+F35</f>
        <v>1528724</v>
      </c>
      <c r="H35" s="48">
        <f>SUM(H29:H34)</f>
        <v>735842</v>
      </c>
      <c r="I35" s="109">
        <f t="shared" si="6"/>
        <v>24.743583277009417</v>
      </c>
      <c r="J35" s="48">
        <f>SUM(J29:J34)</f>
        <v>411398</v>
      </c>
      <c r="K35" s="109">
        <f>(J35/M35)*100</f>
        <v>13.833758704987103</v>
      </c>
      <c r="L35" s="109">
        <f t="shared" si="7"/>
        <v>26.911201760422415</v>
      </c>
      <c r="M35" s="48">
        <f>SUM(M29:M34)</f>
        <v>2973870</v>
      </c>
      <c r="N35" s="109">
        <f t="shared" si="0"/>
        <v>51.40520601102268</v>
      </c>
      <c r="O35" s="13"/>
      <c r="P35" s="16"/>
    </row>
    <row r="36" spans="1:16" ht="13.5" customHeight="1">
      <c r="A36" s="44">
        <v>27</v>
      </c>
      <c r="B36" s="47" t="s">
        <v>214</v>
      </c>
      <c r="C36" s="47">
        <v>21161</v>
      </c>
      <c r="D36" s="47">
        <v>68626</v>
      </c>
      <c r="E36" s="47">
        <v>61078</v>
      </c>
      <c r="F36" s="47">
        <v>1214</v>
      </c>
      <c r="G36" s="47">
        <f t="shared" si="8"/>
        <v>130918</v>
      </c>
      <c r="H36" s="47">
        <v>29841</v>
      </c>
      <c r="I36" s="139">
        <f t="shared" si="6"/>
        <v>9.932432432432432</v>
      </c>
      <c r="J36" s="47">
        <f>'TABLE-6'!D37</f>
        <v>1993</v>
      </c>
      <c r="K36" s="139">
        <f t="shared" si="9"/>
        <v>0.6633604047397151</v>
      </c>
      <c r="L36" s="139">
        <f t="shared" si="7"/>
        <v>1.522326952749049</v>
      </c>
      <c r="M36" s="47">
        <f>'TABLE-3'!G35</f>
        <v>300440</v>
      </c>
      <c r="N36" s="139">
        <f t="shared" si="0"/>
        <v>43.575422713353746</v>
      </c>
      <c r="O36" s="13"/>
      <c r="P36" s="16"/>
    </row>
    <row r="37" spans="1:16" ht="13.5" customHeight="1">
      <c r="A37" s="44">
        <v>28</v>
      </c>
      <c r="B37" s="47" t="s">
        <v>205</v>
      </c>
      <c r="C37" s="47">
        <v>30450</v>
      </c>
      <c r="D37" s="47">
        <v>38181</v>
      </c>
      <c r="E37" s="47">
        <v>13458</v>
      </c>
      <c r="F37" s="47">
        <v>56133</v>
      </c>
      <c r="G37" s="47">
        <f t="shared" si="8"/>
        <v>107772</v>
      </c>
      <c r="H37" s="47">
        <v>25020</v>
      </c>
      <c r="I37" s="139">
        <f t="shared" si="6"/>
        <v>9.802193152568668</v>
      </c>
      <c r="J37" s="47">
        <f>'TABLE-6'!D38</f>
        <v>3725</v>
      </c>
      <c r="K37" s="139">
        <f t="shared" si="9"/>
        <v>1.4593592922988923</v>
      </c>
      <c r="L37" s="139">
        <f t="shared" si="7"/>
        <v>3.456370856994396</v>
      </c>
      <c r="M37" s="47">
        <f>'TABLE-3'!G36</f>
        <v>255249</v>
      </c>
      <c r="N37" s="139">
        <f t="shared" si="0"/>
        <v>42.22230057708355</v>
      </c>
      <c r="O37" s="13"/>
      <c r="P37" s="16"/>
    </row>
    <row r="38" spans="1:16" ht="13.5" customHeight="1">
      <c r="A38" s="44">
        <v>29</v>
      </c>
      <c r="B38" s="47" t="s">
        <v>206</v>
      </c>
      <c r="C38" s="47">
        <v>10835</v>
      </c>
      <c r="D38" s="47">
        <v>7223</v>
      </c>
      <c r="E38" s="47">
        <v>23486</v>
      </c>
      <c r="F38" s="47">
        <v>407</v>
      </c>
      <c r="G38" s="47">
        <f t="shared" si="8"/>
        <v>31116</v>
      </c>
      <c r="H38" s="47">
        <v>7223</v>
      </c>
      <c r="I38" s="139">
        <f t="shared" si="6"/>
        <v>11.112649619988307</v>
      </c>
      <c r="J38" s="47">
        <f>'TABLE-6'!D39</f>
        <v>3612</v>
      </c>
      <c r="K38" s="139">
        <f t="shared" si="9"/>
        <v>5.557094064432752</v>
      </c>
      <c r="L38" s="139">
        <f t="shared" si="7"/>
        <v>11.608175858079445</v>
      </c>
      <c r="M38" s="47">
        <f>'TABLE-3'!G37</f>
        <v>64998</v>
      </c>
      <c r="N38" s="139">
        <f t="shared" si="0"/>
        <v>47.87224222283763</v>
      </c>
      <c r="O38" s="13"/>
      <c r="P38" s="16"/>
    </row>
    <row r="39" spans="1:16" ht="13.5" customHeight="1">
      <c r="A39" s="44">
        <v>30</v>
      </c>
      <c r="B39" s="47" t="s">
        <v>207</v>
      </c>
      <c r="C39" s="47">
        <v>122</v>
      </c>
      <c r="D39" s="47">
        <v>573</v>
      </c>
      <c r="E39" s="47">
        <v>2154</v>
      </c>
      <c r="F39" s="47">
        <v>2699</v>
      </c>
      <c r="G39" s="47">
        <f t="shared" si="8"/>
        <v>5426</v>
      </c>
      <c r="H39" s="47">
        <v>82</v>
      </c>
      <c r="I39" s="139">
        <f t="shared" si="6"/>
        <v>0.7081174438687392</v>
      </c>
      <c r="J39" s="47">
        <f>'TABLE-6'!D40</f>
        <v>0</v>
      </c>
      <c r="K39" s="139">
        <f t="shared" si="9"/>
        <v>0</v>
      </c>
      <c r="L39" s="139">
        <f t="shared" si="7"/>
        <v>0</v>
      </c>
      <c r="M39" s="47">
        <f>'TABLE-3'!G38</f>
        <v>11580</v>
      </c>
      <c r="N39" s="139">
        <f t="shared" si="0"/>
        <v>46.8566493955095</v>
      </c>
      <c r="O39" s="13"/>
      <c r="P39" s="16"/>
    </row>
    <row r="40" spans="1:16" ht="13.5" customHeight="1">
      <c r="A40" s="88">
        <v>31</v>
      </c>
      <c r="B40" s="89" t="s">
        <v>328</v>
      </c>
      <c r="C40" s="47">
        <v>90</v>
      </c>
      <c r="D40" s="47">
        <v>14</v>
      </c>
      <c r="E40" s="47">
        <v>287</v>
      </c>
      <c r="F40" s="47">
        <v>1487</v>
      </c>
      <c r="G40" s="47">
        <f t="shared" si="8"/>
        <v>1788</v>
      </c>
      <c r="H40" s="47">
        <v>0</v>
      </c>
      <c r="I40" s="139">
        <f t="shared" si="6"/>
        <v>0</v>
      </c>
      <c r="J40" s="47">
        <f>'TABLE-6'!D41</f>
        <v>0</v>
      </c>
      <c r="K40" s="139">
        <f t="shared" si="9"/>
        <v>0</v>
      </c>
      <c r="L40" s="139">
        <f t="shared" si="7"/>
        <v>0</v>
      </c>
      <c r="M40" s="47">
        <f>'TABLE-3'!G39</f>
        <v>7644</v>
      </c>
      <c r="N40" s="139">
        <f t="shared" si="0"/>
        <v>23.390894819466247</v>
      </c>
      <c r="O40" s="13"/>
      <c r="P40" s="16"/>
    </row>
    <row r="41" spans="1:16" ht="13.5" customHeight="1">
      <c r="A41" s="44">
        <v>32</v>
      </c>
      <c r="B41" s="47" t="s">
        <v>224</v>
      </c>
      <c r="C41" s="47">
        <v>136</v>
      </c>
      <c r="D41" s="47">
        <v>0</v>
      </c>
      <c r="E41" s="47">
        <v>0</v>
      </c>
      <c r="F41" s="47">
        <v>355</v>
      </c>
      <c r="G41" s="47">
        <f t="shared" si="8"/>
        <v>355</v>
      </c>
      <c r="H41" s="47">
        <v>0</v>
      </c>
      <c r="I41" s="139">
        <f t="shared" si="6"/>
        <v>0</v>
      </c>
      <c r="J41" s="47">
        <f>'TABLE-6'!D42</f>
        <v>6</v>
      </c>
      <c r="K41" s="139">
        <f t="shared" si="9"/>
        <v>0.6349206349206349</v>
      </c>
      <c r="L41" s="139">
        <f t="shared" si="7"/>
        <v>1.6901408450704223</v>
      </c>
      <c r="M41" s="47">
        <f>'TABLE-3'!G40</f>
        <v>945</v>
      </c>
      <c r="N41" s="139">
        <f t="shared" si="0"/>
        <v>37.56613756613756</v>
      </c>
      <c r="O41" s="13"/>
      <c r="P41" s="16"/>
    </row>
    <row r="42" spans="1:16" ht="13.5" customHeight="1">
      <c r="A42" s="44">
        <v>33</v>
      </c>
      <c r="B42" s="47" t="s">
        <v>236</v>
      </c>
      <c r="C42" s="47">
        <v>339</v>
      </c>
      <c r="D42" s="47">
        <v>900</v>
      </c>
      <c r="E42" s="47">
        <v>1945</v>
      </c>
      <c r="F42" s="47">
        <v>751</v>
      </c>
      <c r="G42" s="47">
        <f t="shared" si="8"/>
        <v>3596</v>
      </c>
      <c r="H42" s="47">
        <v>347</v>
      </c>
      <c r="I42" s="139">
        <f t="shared" si="6"/>
        <v>3.5282155566853075</v>
      </c>
      <c r="J42" s="47">
        <f>'TABLE-6'!D43</f>
        <v>285</v>
      </c>
      <c r="K42" s="139">
        <f t="shared" si="9"/>
        <v>2.8978139298423997</v>
      </c>
      <c r="L42" s="139">
        <f t="shared" si="7"/>
        <v>7.92547274749722</v>
      </c>
      <c r="M42" s="47">
        <f>'TABLE-3'!G41</f>
        <v>9835</v>
      </c>
      <c r="N42" s="139">
        <f t="shared" si="0"/>
        <v>36.56329435688866</v>
      </c>
      <c r="O42" s="13"/>
      <c r="P42" s="16"/>
    </row>
    <row r="43" spans="1:16" ht="13.5" customHeight="1">
      <c r="A43" s="44">
        <v>34</v>
      </c>
      <c r="B43" s="47" t="s">
        <v>24</v>
      </c>
      <c r="C43" s="47">
        <v>420</v>
      </c>
      <c r="D43" s="47">
        <v>109</v>
      </c>
      <c r="E43" s="47">
        <v>790</v>
      </c>
      <c r="F43" s="47">
        <v>943</v>
      </c>
      <c r="G43" s="47">
        <f t="shared" si="8"/>
        <v>1842</v>
      </c>
      <c r="H43" s="47">
        <v>0</v>
      </c>
      <c r="I43" s="139">
        <f t="shared" si="6"/>
        <v>0</v>
      </c>
      <c r="J43" s="47">
        <f>'TABLE-6'!D44</f>
        <v>39</v>
      </c>
      <c r="K43" s="139">
        <f t="shared" si="9"/>
        <v>1.0800332317917474</v>
      </c>
      <c r="L43" s="139">
        <f t="shared" si="7"/>
        <v>2.1172638436482085</v>
      </c>
      <c r="M43" s="47">
        <f>'TABLE-3'!G42</f>
        <v>3611</v>
      </c>
      <c r="N43" s="139">
        <f t="shared" si="0"/>
        <v>51.01080033231792</v>
      </c>
      <c r="O43" s="13"/>
      <c r="P43" s="16"/>
    </row>
    <row r="44" spans="1:16" ht="13.5" customHeight="1">
      <c r="A44" s="44">
        <v>35</v>
      </c>
      <c r="B44" s="47" t="s">
        <v>209</v>
      </c>
      <c r="C44" s="47">
        <v>8</v>
      </c>
      <c r="D44" s="47">
        <v>1008</v>
      </c>
      <c r="E44" s="47">
        <v>87</v>
      </c>
      <c r="F44" s="47">
        <v>13</v>
      </c>
      <c r="G44" s="47">
        <f t="shared" si="8"/>
        <v>1108</v>
      </c>
      <c r="H44" s="47">
        <v>0</v>
      </c>
      <c r="I44" s="139">
        <f t="shared" si="6"/>
        <v>0</v>
      </c>
      <c r="J44" s="47">
        <f>'TABLE-6'!D45</f>
        <v>0</v>
      </c>
      <c r="K44" s="139">
        <f t="shared" si="9"/>
        <v>0</v>
      </c>
      <c r="L44" s="139">
        <f t="shared" si="7"/>
        <v>0</v>
      </c>
      <c r="M44" s="47">
        <f>'TABLE-3'!G43</f>
        <v>8113</v>
      </c>
      <c r="N44" s="139">
        <f t="shared" si="0"/>
        <v>13.65709355355602</v>
      </c>
      <c r="O44" s="13"/>
      <c r="P44" s="16"/>
    </row>
    <row r="45" spans="1:16" ht="13.5" customHeight="1">
      <c r="A45" s="44">
        <v>36</v>
      </c>
      <c r="B45" s="47" t="s">
        <v>329</v>
      </c>
      <c r="C45" s="47">
        <v>64</v>
      </c>
      <c r="D45" s="47">
        <v>9</v>
      </c>
      <c r="E45" s="47">
        <v>330</v>
      </c>
      <c r="F45" s="47">
        <v>118</v>
      </c>
      <c r="G45" s="47">
        <f t="shared" si="8"/>
        <v>457</v>
      </c>
      <c r="H45" s="47">
        <v>0</v>
      </c>
      <c r="I45" s="139">
        <f t="shared" si="6"/>
        <v>0</v>
      </c>
      <c r="J45" s="47">
        <f>'TABLE-6'!D46</f>
        <v>4</v>
      </c>
      <c r="K45" s="139">
        <f t="shared" si="9"/>
        <v>0.5102040816326531</v>
      </c>
      <c r="L45" s="139">
        <f t="shared" si="7"/>
        <v>0.87527352297593</v>
      </c>
      <c r="M45" s="47">
        <f>'TABLE-3'!G44</f>
        <v>784</v>
      </c>
      <c r="N45" s="139">
        <f t="shared" si="0"/>
        <v>58.29081632653062</v>
      </c>
      <c r="O45" s="13"/>
      <c r="P45" s="16"/>
    </row>
    <row r="46" spans="1:16" ht="13.5" customHeight="1">
      <c r="A46" s="44">
        <v>37</v>
      </c>
      <c r="B46" s="47" t="s">
        <v>331</v>
      </c>
      <c r="C46" s="47">
        <v>3062</v>
      </c>
      <c r="D46" s="47">
        <v>21578</v>
      </c>
      <c r="E46" s="47">
        <v>18542</v>
      </c>
      <c r="F46" s="47">
        <v>15163</v>
      </c>
      <c r="G46" s="47">
        <f t="shared" si="8"/>
        <v>55283</v>
      </c>
      <c r="H46" s="47">
        <v>5305</v>
      </c>
      <c r="I46" s="139">
        <f t="shared" si="6"/>
        <v>3.0986606543109643</v>
      </c>
      <c r="J46" s="47">
        <f>'TABLE-6'!D47</f>
        <v>377</v>
      </c>
      <c r="K46" s="139">
        <f t="shared" si="9"/>
        <v>0.22020642161644363</v>
      </c>
      <c r="L46" s="139">
        <f t="shared" si="7"/>
        <v>0.6819456252374148</v>
      </c>
      <c r="M46" s="47">
        <f>'TABLE-3'!G45</f>
        <v>171203</v>
      </c>
      <c r="N46" s="139">
        <f t="shared" si="0"/>
        <v>32.29090611729934</v>
      </c>
      <c r="O46" s="13"/>
      <c r="P46" s="16"/>
    </row>
    <row r="47" spans="1:16" ht="14.25">
      <c r="A47" s="151"/>
      <c r="B47" s="48" t="s">
        <v>211</v>
      </c>
      <c r="C47" s="48">
        <f aca="true" t="shared" si="10" ref="C47:H47">SUM(C36:C46)</f>
        <v>66687</v>
      </c>
      <c r="D47" s="48">
        <f t="shared" si="10"/>
        <v>138221</v>
      </c>
      <c r="E47" s="48">
        <f t="shared" si="10"/>
        <v>122157</v>
      </c>
      <c r="F47" s="48">
        <f t="shared" si="10"/>
        <v>79283</v>
      </c>
      <c r="G47" s="48">
        <f t="shared" si="10"/>
        <v>339661</v>
      </c>
      <c r="H47" s="48">
        <f t="shared" si="10"/>
        <v>67818</v>
      </c>
      <c r="I47" s="109">
        <f t="shared" si="6"/>
        <v>8.127736990083918</v>
      </c>
      <c r="J47" s="48">
        <f>SUM(J36:J46)</f>
        <v>10041</v>
      </c>
      <c r="K47" s="109">
        <f>(J47/M47)*100</f>
        <v>1.2033767896050105</v>
      </c>
      <c r="L47" s="109">
        <f t="shared" si="7"/>
        <v>2.95618278224465</v>
      </c>
      <c r="M47" s="48">
        <f>SUM(M36:M46)</f>
        <v>834402</v>
      </c>
      <c r="N47" s="109">
        <f t="shared" si="0"/>
        <v>40.70711719291181</v>
      </c>
      <c r="O47" s="13"/>
      <c r="P47" s="16"/>
    </row>
    <row r="48" spans="1:16" ht="14.25">
      <c r="A48" s="151"/>
      <c r="B48" s="143" t="s">
        <v>117</v>
      </c>
      <c r="C48" s="48">
        <f aca="true" t="shared" si="11" ref="C48:H48">C28+C35+C47</f>
        <v>2211120</v>
      </c>
      <c r="D48" s="48">
        <f t="shared" si="11"/>
        <v>2164071</v>
      </c>
      <c r="E48" s="48">
        <f t="shared" si="11"/>
        <v>1078154</v>
      </c>
      <c r="F48" s="48">
        <f t="shared" si="11"/>
        <v>906851</v>
      </c>
      <c r="G48" s="48">
        <f t="shared" si="11"/>
        <v>4149076</v>
      </c>
      <c r="H48" s="48">
        <f t="shared" si="11"/>
        <v>1818392</v>
      </c>
      <c r="I48" s="109">
        <f t="shared" si="6"/>
        <v>25.225933605727636</v>
      </c>
      <c r="J48" s="48">
        <f>J28+J35+J47</f>
        <v>910312</v>
      </c>
      <c r="K48" s="109">
        <f>(J48/M48)*100</f>
        <v>12.628448691204719</v>
      </c>
      <c r="L48" s="109">
        <f t="shared" si="7"/>
        <v>21.940113895238362</v>
      </c>
      <c r="M48" s="48">
        <f>M28+M35+M47</f>
        <v>7208423</v>
      </c>
      <c r="N48" s="109">
        <f t="shared" si="0"/>
        <v>57.5587198476005</v>
      </c>
      <c r="P48" s="14"/>
    </row>
    <row r="49" spans="1:16" ht="14.25">
      <c r="A49" s="44"/>
      <c r="B49" s="149"/>
      <c r="C49" s="29"/>
      <c r="D49" s="287"/>
      <c r="E49" s="287"/>
      <c r="F49" s="287"/>
      <c r="G49" s="287"/>
      <c r="H49" s="287"/>
      <c r="I49" s="282"/>
      <c r="J49" s="282"/>
      <c r="K49" s="282"/>
      <c r="L49" s="282"/>
      <c r="M49" s="282"/>
      <c r="N49" s="282"/>
      <c r="P49" s="13"/>
    </row>
    <row r="50" spans="1:16" ht="14.25">
      <c r="A50" s="44"/>
      <c r="B50" s="81"/>
      <c r="C50" s="55"/>
      <c r="D50" s="287"/>
      <c r="E50" s="287"/>
      <c r="F50" s="287"/>
      <c r="G50" s="287"/>
      <c r="H50" s="282"/>
      <c r="I50" s="282"/>
      <c r="J50" s="282"/>
      <c r="K50" s="282"/>
      <c r="L50" s="282"/>
      <c r="M50" s="282"/>
      <c r="N50" s="282"/>
      <c r="P50" s="14"/>
    </row>
    <row r="51" spans="1:16" ht="16.5" customHeight="1">
      <c r="A51" s="44"/>
      <c r="B51" s="149"/>
      <c r="C51" s="56" t="s">
        <v>31</v>
      </c>
      <c r="D51" s="286" t="s">
        <v>31</v>
      </c>
      <c r="E51" s="286"/>
      <c r="F51" s="286"/>
      <c r="G51" s="286" t="s">
        <v>31</v>
      </c>
      <c r="H51" s="286" t="s">
        <v>31</v>
      </c>
      <c r="I51" s="286"/>
      <c r="J51" s="286" t="s">
        <v>31</v>
      </c>
      <c r="K51" s="286" t="s">
        <v>31</v>
      </c>
      <c r="L51" s="286"/>
      <c r="M51" s="282"/>
      <c r="N51" s="282"/>
      <c r="P51" s="14"/>
    </row>
    <row r="52" spans="1:16" ht="13.5" customHeight="1">
      <c r="A52" s="143" t="s">
        <v>116</v>
      </c>
      <c r="B52" s="288" t="s">
        <v>5</v>
      </c>
      <c r="C52" s="279" t="s">
        <v>51</v>
      </c>
      <c r="D52" s="475" t="s">
        <v>251</v>
      </c>
      <c r="E52" s="476"/>
      <c r="F52" s="476"/>
      <c r="G52" s="477"/>
      <c r="H52" s="478" t="s">
        <v>125</v>
      </c>
      <c r="I52" s="479"/>
      <c r="J52" s="478" t="s">
        <v>126</v>
      </c>
      <c r="K52" s="480"/>
      <c r="L52" s="479"/>
      <c r="M52" s="348"/>
      <c r="N52" s="348"/>
      <c r="P52" s="289"/>
    </row>
    <row r="53" spans="1:16" ht="12.75">
      <c r="A53" s="143" t="s">
        <v>116</v>
      </c>
      <c r="B53" s="290"/>
      <c r="C53" s="291" t="s">
        <v>52</v>
      </c>
      <c r="D53" s="292"/>
      <c r="E53" s="292"/>
      <c r="F53" s="292"/>
      <c r="G53" s="292"/>
      <c r="H53" s="481" t="s">
        <v>105</v>
      </c>
      <c r="I53" s="482"/>
      <c r="J53" s="481" t="s">
        <v>53</v>
      </c>
      <c r="K53" s="483"/>
      <c r="L53" s="482"/>
      <c r="M53" s="349" t="s">
        <v>54</v>
      </c>
      <c r="N53" s="349" t="s">
        <v>55</v>
      </c>
      <c r="P53" s="14"/>
    </row>
    <row r="54" spans="1:16" ht="12.75">
      <c r="A54" s="143" t="s">
        <v>6</v>
      </c>
      <c r="B54" s="290"/>
      <c r="C54" s="291" t="s">
        <v>56</v>
      </c>
      <c r="D54" s="108" t="s">
        <v>219</v>
      </c>
      <c r="E54" s="108" t="s">
        <v>410</v>
      </c>
      <c r="F54" s="108" t="s">
        <v>57</v>
      </c>
      <c r="G54" s="349" t="s">
        <v>3</v>
      </c>
      <c r="H54" s="292" t="s">
        <v>58</v>
      </c>
      <c r="I54" s="292" t="s">
        <v>59</v>
      </c>
      <c r="J54" s="292" t="s">
        <v>58</v>
      </c>
      <c r="K54" s="292" t="s">
        <v>59</v>
      </c>
      <c r="L54" s="292" t="s">
        <v>59</v>
      </c>
      <c r="M54" s="349" t="s">
        <v>60</v>
      </c>
      <c r="N54" s="350" t="s">
        <v>339</v>
      </c>
      <c r="P54" s="13"/>
    </row>
    <row r="55" spans="1:16" ht="12.75">
      <c r="A55" s="44"/>
      <c r="B55" s="293"/>
      <c r="C55" s="49" t="s">
        <v>61</v>
      </c>
      <c r="D55" s="294"/>
      <c r="E55" s="294"/>
      <c r="F55" s="294"/>
      <c r="G55" s="294"/>
      <c r="H55" s="294"/>
      <c r="I55" s="294" t="s">
        <v>62</v>
      </c>
      <c r="J55" s="294"/>
      <c r="K55" s="351" t="s">
        <v>340</v>
      </c>
      <c r="L55" s="294" t="s">
        <v>61</v>
      </c>
      <c r="M55" s="352"/>
      <c r="N55" s="352"/>
      <c r="P55" s="13"/>
    </row>
    <row r="56" spans="1:16" ht="15" customHeight="1">
      <c r="A56" s="44">
        <v>38</v>
      </c>
      <c r="B56" s="47" t="s">
        <v>73</v>
      </c>
      <c r="C56" s="47">
        <v>32754</v>
      </c>
      <c r="D56" s="47">
        <v>19245</v>
      </c>
      <c r="E56" s="47">
        <v>2820</v>
      </c>
      <c r="F56" s="47">
        <v>3472</v>
      </c>
      <c r="G56" s="275">
        <f aca="true" t="shared" si="12" ref="G56:G63">SUM(D56:F56)</f>
        <v>25537</v>
      </c>
      <c r="H56" s="47">
        <v>19245</v>
      </c>
      <c r="I56" s="139">
        <f aca="true" t="shared" si="13" ref="I56:I70">(H56/M56)*100</f>
        <v>71.39677239844184</v>
      </c>
      <c r="J56" s="275">
        <f>'TABLE-6'!D58</f>
        <v>7942</v>
      </c>
      <c r="K56" s="139">
        <f aca="true" t="shared" si="14" ref="K56:K63">(J56/M56)*100</f>
        <v>29.463921350398813</v>
      </c>
      <c r="L56" s="139">
        <f aca="true" t="shared" si="15" ref="L56:L70">(J56/G56)*100</f>
        <v>31.099972588792735</v>
      </c>
      <c r="M56" s="47">
        <f>'TABLE-3'!G54</f>
        <v>26955</v>
      </c>
      <c r="N56" s="139">
        <f aca="true" t="shared" si="16" ref="N56:N70">(G56/M56)*100</f>
        <v>94.7393804488963</v>
      </c>
      <c r="P56" s="13"/>
    </row>
    <row r="57" spans="1:16" ht="15" customHeight="1">
      <c r="A57" s="44">
        <v>39</v>
      </c>
      <c r="B57" s="47" t="s">
        <v>250</v>
      </c>
      <c r="C57" s="47">
        <v>206624</v>
      </c>
      <c r="D57" s="47">
        <v>77087</v>
      </c>
      <c r="E57" s="47">
        <v>10091</v>
      </c>
      <c r="F57" s="47">
        <v>9272</v>
      </c>
      <c r="G57" s="275">
        <f>SUM(D57:F57)</f>
        <v>96450</v>
      </c>
      <c r="H57" s="47">
        <v>77087</v>
      </c>
      <c r="I57" s="139">
        <f t="shared" si="13"/>
        <v>70.69477815887456</v>
      </c>
      <c r="J57" s="275">
        <f>'TABLE-6'!D59</f>
        <v>32425</v>
      </c>
      <c r="K57" s="139">
        <f t="shared" si="14"/>
        <v>29.736248418040756</v>
      </c>
      <c r="L57" s="139">
        <f t="shared" si="15"/>
        <v>33.618455158113015</v>
      </c>
      <c r="M57" s="47">
        <f>'TABLE-3'!G55</f>
        <v>109042</v>
      </c>
      <c r="N57" s="139">
        <f t="shared" si="16"/>
        <v>88.45215604996241</v>
      </c>
      <c r="P57" s="13"/>
    </row>
    <row r="58" spans="1:16" ht="15" customHeight="1">
      <c r="A58" s="44">
        <v>40</v>
      </c>
      <c r="B58" s="47" t="s">
        <v>28</v>
      </c>
      <c r="C58" s="47">
        <v>11107</v>
      </c>
      <c r="D58" s="47">
        <v>5746</v>
      </c>
      <c r="E58" s="47">
        <v>868</v>
      </c>
      <c r="F58" s="47">
        <v>1124</v>
      </c>
      <c r="G58" s="275">
        <f t="shared" si="12"/>
        <v>7738</v>
      </c>
      <c r="H58" s="47">
        <v>5746</v>
      </c>
      <c r="I58" s="139">
        <f t="shared" si="13"/>
        <v>66.20578407650652</v>
      </c>
      <c r="J58" s="275">
        <f>'TABLE-6'!D60</f>
        <v>3002</v>
      </c>
      <c r="K58" s="139">
        <f t="shared" si="14"/>
        <v>34.589238391519764</v>
      </c>
      <c r="L58" s="139">
        <f t="shared" si="15"/>
        <v>38.79555440682347</v>
      </c>
      <c r="M58" s="47">
        <f>'TABLE-3'!G56</f>
        <v>8679</v>
      </c>
      <c r="N58" s="139">
        <f t="shared" si="16"/>
        <v>89.15773706648231</v>
      </c>
      <c r="P58" s="13"/>
    </row>
    <row r="59" spans="1:16" ht="15" customHeight="1">
      <c r="A59" s="44">
        <v>41</v>
      </c>
      <c r="B59" s="47" t="s">
        <v>217</v>
      </c>
      <c r="C59" s="47">
        <v>141239</v>
      </c>
      <c r="D59" s="47">
        <v>105770</v>
      </c>
      <c r="E59" s="47">
        <v>8511</v>
      </c>
      <c r="F59" s="47">
        <v>3956</v>
      </c>
      <c r="G59" s="275">
        <f t="shared" si="12"/>
        <v>118237</v>
      </c>
      <c r="H59" s="47">
        <v>104482</v>
      </c>
      <c r="I59" s="139">
        <f t="shared" si="13"/>
        <v>76.60700799929612</v>
      </c>
      <c r="J59" s="275">
        <f>'TABLE-6'!D61</f>
        <v>25474</v>
      </c>
      <c r="K59" s="139">
        <f t="shared" si="14"/>
        <v>18.677733215042487</v>
      </c>
      <c r="L59" s="139">
        <f t="shared" si="15"/>
        <v>21.54486328306706</v>
      </c>
      <c r="M59" s="47">
        <f>'TABLE-3'!G57</f>
        <v>136387</v>
      </c>
      <c r="N59" s="139">
        <f t="shared" si="16"/>
        <v>86.69228005601707</v>
      </c>
      <c r="P59" s="13"/>
    </row>
    <row r="60" spans="1:16" ht="15" customHeight="1">
      <c r="A60" s="44">
        <v>42</v>
      </c>
      <c r="B60" s="47" t="s">
        <v>27</v>
      </c>
      <c r="C60" s="47">
        <v>27464</v>
      </c>
      <c r="D60" s="47">
        <v>8122</v>
      </c>
      <c r="E60" s="47">
        <v>683</v>
      </c>
      <c r="F60" s="47">
        <v>8278</v>
      </c>
      <c r="G60" s="275">
        <f t="shared" si="12"/>
        <v>17083</v>
      </c>
      <c r="H60" s="47">
        <v>8122</v>
      </c>
      <c r="I60" s="139">
        <f t="shared" si="13"/>
        <v>35.76398062527521</v>
      </c>
      <c r="J60" s="275">
        <f>'TABLE-6'!D62</f>
        <v>4088</v>
      </c>
      <c r="K60" s="139">
        <f t="shared" si="14"/>
        <v>18.000880669308675</v>
      </c>
      <c r="L60" s="139">
        <f t="shared" si="15"/>
        <v>23.930223028742024</v>
      </c>
      <c r="M60" s="47">
        <f>'TABLE-3'!G58</f>
        <v>22710</v>
      </c>
      <c r="N60" s="139">
        <f t="shared" si="16"/>
        <v>75.22236900044034</v>
      </c>
      <c r="P60" s="13"/>
    </row>
    <row r="61" spans="1:16" ht="15" customHeight="1">
      <c r="A61" s="44">
        <v>43</v>
      </c>
      <c r="B61" s="47" t="s">
        <v>344</v>
      </c>
      <c r="C61" s="47">
        <v>191123</v>
      </c>
      <c r="D61" s="47">
        <v>117151</v>
      </c>
      <c r="E61" s="47">
        <v>9228</v>
      </c>
      <c r="F61" s="47">
        <v>17249</v>
      </c>
      <c r="G61" s="275">
        <f t="shared" si="12"/>
        <v>143628</v>
      </c>
      <c r="H61" s="47">
        <v>117151</v>
      </c>
      <c r="I61" s="139">
        <f t="shared" si="13"/>
        <v>68.04972263367316</v>
      </c>
      <c r="J61" s="275">
        <f>'TABLE-6'!D63</f>
        <v>57425</v>
      </c>
      <c r="K61" s="139">
        <f t="shared" si="14"/>
        <v>33.356568208881534</v>
      </c>
      <c r="L61" s="139">
        <f t="shared" si="15"/>
        <v>39.98175843150361</v>
      </c>
      <c r="M61" s="47">
        <f>'TABLE-3'!G59</f>
        <v>172155</v>
      </c>
      <c r="N61" s="139">
        <f t="shared" si="16"/>
        <v>83.429467630914</v>
      </c>
      <c r="P61" s="13"/>
    </row>
    <row r="62" spans="1:16" ht="15" customHeight="1">
      <c r="A62" s="44">
        <v>44</v>
      </c>
      <c r="B62" s="47" t="s">
        <v>25</v>
      </c>
      <c r="C62" s="47">
        <v>43118</v>
      </c>
      <c r="D62" s="47">
        <v>13589</v>
      </c>
      <c r="E62" s="47">
        <v>768</v>
      </c>
      <c r="F62" s="47">
        <v>1809</v>
      </c>
      <c r="G62" s="275">
        <f t="shared" si="12"/>
        <v>16166</v>
      </c>
      <c r="H62" s="47">
        <v>13589</v>
      </c>
      <c r="I62" s="139">
        <f t="shared" si="13"/>
        <v>72.86717786476487</v>
      </c>
      <c r="J62" s="275">
        <f>'TABLE-6'!D64</f>
        <v>11575</v>
      </c>
      <c r="K62" s="139">
        <f t="shared" si="14"/>
        <v>62.067671188803686</v>
      </c>
      <c r="L62" s="139">
        <f t="shared" si="15"/>
        <v>71.60089075838178</v>
      </c>
      <c r="M62" s="47">
        <f>'TABLE-3'!G60</f>
        <v>18649</v>
      </c>
      <c r="N62" s="139">
        <f t="shared" si="16"/>
        <v>86.68561316960694</v>
      </c>
      <c r="P62" s="13"/>
    </row>
    <row r="63" spans="1:16" ht="15" customHeight="1">
      <c r="A63" s="44">
        <v>45</v>
      </c>
      <c r="B63" s="47" t="s">
        <v>26</v>
      </c>
      <c r="C63" s="47">
        <v>13598</v>
      </c>
      <c r="D63" s="47">
        <v>11157</v>
      </c>
      <c r="E63" s="47">
        <v>1650</v>
      </c>
      <c r="F63" s="47">
        <v>6040</v>
      </c>
      <c r="G63" s="275">
        <f t="shared" si="12"/>
        <v>18847</v>
      </c>
      <c r="H63" s="47">
        <v>11157</v>
      </c>
      <c r="I63" s="139">
        <f t="shared" si="13"/>
        <v>54.17334304442826</v>
      </c>
      <c r="J63" s="275">
        <f>'TABLE-6'!D65</f>
        <v>3569</v>
      </c>
      <c r="K63" s="139">
        <f t="shared" si="14"/>
        <v>17.329448895362955</v>
      </c>
      <c r="L63" s="139">
        <f t="shared" si="15"/>
        <v>18.93670080118852</v>
      </c>
      <c r="M63" s="47">
        <f>'TABLE-3'!G61</f>
        <v>20595</v>
      </c>
      <c r="N63" s="139">
        <f t="shared" si="16"/>
        <v>91.51250303471716</v>
      </c>
      <c r="P63" s="13"/>
    </row>
    <row r="64" spans="1:16" ht="15" customHeight="1">
      <c r="A64" s="44"/>
      <c r="B64" s="143" t="s">
        <v>117</v>
      </c>
      <c r="C64" s="48">
        <f aca="true" t="shared" si="17" ref="C64:H64">SUM(C56:C63)</f>
        <v>667027</v>
      </c>
      <c r="D64" s="109">
        <f t="shared" si="17"/>
        <v>357867</v>
      </c>
      <c r="E64" s="109">
        <f t="shared" si="17"/>
        <v>34619</v>
      </c>
      <c r="F64" s="109">
        <f t="shared" si="17"/>
        <v>51200</v>
      </c>
      <c r="G64" s="109">
        <f t="shared" si="17"/>
        <v>443686</v>
      </c>
      <c r="H64" s="109">
        <f t="shared" si="17"/>
        <v>356579</v>
      </c>
      <c r="I64" s="109">
        <f t="shared" si="13"/>
        <v>69.2155241356285</v>
      </c>
      <c r="J64" s="109">
        <f>SUM(J56:J63)</f>
        <v>145500</v>
      </c>
      <c r="K64" s="109">
        <f>(J64/M64)*100</f>
        <v>28.242994572686403</v>
      </c>
      <c r="L64" s="109">
        <f t="shared" si="15"/>
        <v>32.79346204297634</v>
      </c>
      <c r="M64" s="109">
        <f>SUM(M56:M63)</f>
        <v>515172</v>
      </c>
      <c r="N64" s="109">
        <f t="shared" si="16"/>
        <v>86.12385766307175</v>
      </c>
      <c r="P64" s="13"/>
    </row>
    <row r="65" spans="1:16" ht="15" customHeight="1">
      <c r="A65" s="44"/>
      <c r="B65" s="47"/>
      <c r="C65" s="47"/>
      <c r="D65" s="47"/>
      <c r="E65" s="47"/>
      <c r="F65" s="47"/>
      <c r="G65" s="47"/>
      <c r="H65" s="47"/>
      <c r="I65" s="139"/>
      <c r="J65" s="47"/>
      <c r="K65" s="139"/>
      <c r="L65" s="139"/>
      <c r="M65" s="47"/>
      <c r="N65" s="139"/>
      <c r="P65" s="13"/>
    </row>
    <row r="66" spans="1:16" ht="15" customHeight="1">
      <c r="A66" s="44">
        <v>46</v>
      </c>
      <c r="B66" s="47" t="s">
        <v>29</v>
      </c>
      <c r="C66" s="47">
        <v>241688</v>
      </c>
      <c r="D66" s="47">
        <v>451868</v>
      </c>
      <c r="E66" s="47">
        <v>0</v>
      </c>
      <c r="F66" s="47">
        <v>58762</v>
      </c>
      <c r="G66" s="47">
        <f>SUM(D66:F66)</f>
        <v>510630</v>
      </c>
      <c r="H66" s="47">
        <v>450214</v>
      </c>
      <c r="I66" s="139">
        <f t="shared" si="13"/>
        <v>88.82571011993663</v>
      </c>
      <c r="J66" s="275">
        <f>'TABLE-6'!D68</f>
        <v>69757</v>
      </c>
      <c r="K66" s="139">
        <f>(J66/M66)*100</f>
        <v>13.762821815484235</v>
      </c>
      <c r="L66" s="139">
        <f t="shared" si="15"/>
        <v>13.660967824060474</v>
      </c>
      <c r="M66" s="47">
        <f>'TABLE-3'!G64</f>
        <v>506851</v>
      </c>
      <c r="N66" s="139">
        <f t="shared" si="16"/>
        <v>100.74558400792344</v>
      </c>
      <c r="P66" s="13"/>
    </row>
    <row r="67" spans="1:16" ht="15" customHeight="1">
      <c r="A67" s="44">
        <v>47</v>
      </c>
      <c r="B67" s="47" t="s">
        <v>124</v>
      </c>
      <c r="C67" s="47">
        <v>90105</v>
      </c>
      <c r="D67" s="47">
        <v>113100</v>
      </c>
      <c r="E67" s="47">
        <v>0</v>
      </c>
      <c r="F67" s="47">
        <v>4815</v>
      </c>
      <c r="G67" s="47">
        <f>SUM(D67:F67)</f>
        <v>117915</v>
      </c>
      <c r="H67" s="47">
        <v>113100</v>
      </c>
      <c r="I67" s="139">
        <f t="shared" si="13"/>
        <v>95.91655005724462</v>
      </c>
      <c r="J67" s="275">
        <f>'TABLE-6'!D69</f>
        <v>32183</v>
      </c>
      <c r="K67" s="139">
        <f>(J67/M67)*100</f>
        <v>27.293389305855914</v>
      </c>
      <c r="L67" s="139">
        <f t="shared" si="15"/>
        <v>27.293389305855914</v>
      </c>
      <c r="M67" s="47">
        <f>'TABLE-3'!G65</f>
        <v>117915</v>
      </c>
      <c r="N67" s="139">
        <f t="shared" si="16"/>
        <v>100</v>
      </c>
      <c r="P67" s="13"/>
    </row>
    <row r="68" spans="1:16" ht="15" customHeight="1">
      <c r="A68" s="44"/>
      <c r="B68" s="143" t="s">
        <v>117</v>
      </c>
      <c r="C68" s="48">
        <f aca="true" t="shared" si="18" ref="C68:H68">SUM(C66:C67)</f>
        <v>331793</v>
      </c>
      <c r="D68" s="109">
        <f t="shared" si="18"/>
        <v>564968</v>
      </c>
      <c r="E68" s="109">
        <f t="shared" si="18"/>
        <v>0</v>
      </c>
      <c r="F68" s="109">
        <f t="shared" si="18"/>
        <v>63577</v>
      </c>
      <c r="G68" s="109">
        <f t="shared" si="18"/>
        <v>628545</v>
      </c>
      <c r="H68" s="109">
        <f t="shared" si="18"/>
        <v>563314</v>
      </c>
      <c r="I68" s="109">
        <f t="shared" si="13"/>
        <v>90.1639974006268</v>
      </c>
      <c r="J68" s="109">
        <f>SUM(J66:J67)</f>
        <v>101940</v>
      </c>
      <c r="K68" s="109">
        <f>(J68/M68)*100</f>
        <v>16.316508900932508</v>
      </c>
      <c r="L68" s="109">
        <f t="shared" si="15"/>
        <v>16.21840918311338</v>
      </c>
      <c r="M68" s="109">
        <f>SUM(M66:M67)</f>
        <v>624766</v>
      </c>
      <c r="N68" s="109">
        <f t="shared" si="16"/>
        <v>100.60486646200337</v>
      </c>
      <c r="P68" s="14"/>
    </row>
    <row r="69" spans="1:16" ht="15" customHeight="1">
      <c r="A69" s="44"/>
      <c r="B69" s="143"/>
      <c r="C69" s="48"/>
      <c r="D69" s="109"/>
      <c r="E69" s="109"/>
      <c r="F69" s="109"/>
      <c r="G69" s="109"/>
      <c r="H69" s="109"/>
      <c r="I69" s="139"/>
      <c r="J69" s="109"/>
      <c r="K69" s="139"/>
      <c r="L69" s="139"/>
      <c r="M69" s="109"/>
      <c r="N69" s="139"/>
      <c r="P69" s="14"/>
    </row>
    <row r="70" spans="1:14" ht="15" customHeight="1">
      <c r="A70" s="44"/>
      <c r="B70" s="143" t="s">
        <v>30</v>
      </c>
      <c r="C70" s="48">
        <f>C48+C64+C68</f>
        <v>3209940</v>
      </c>
      <c r="D70" s="109">
        <f>D48+D64+D68</f>
        <v>3086906</v>
      </c>
      <c r="E70" s="109">
        <f>E48+E64+E68</f>
        <v>1112773</v>
      </c>
      <c r="F70" s="109">
        <f>F48+F64+F68</f>
        <v>1021628</v>
      </c>
      <c r="G70" s="109">
        <f>+D70+E70+F70</f>
        <v>5221307</v>
      </c>
      <c r="H70" s="109">
        <f>H48+H64+H68</f>
        <v>2738285</v>
      </c>
      <c r="I70" s="109">
        <f t="shared" si="13"/>
        <v>32.800270615992765</v>
      </c>
      <c r="J70" s="109">
        <f>J48+J64+J68</f>
        <v>1157752</v>
      </c>
      <c r="K70" s="109">
        <f>(J70/M70)*100</f>
        <v>13.868015530234018</v>
      </c>
      <c r="L70" s="109">
        <f t="shared" si="15"/>
        <v>22.173605191190635</v>
      </c>
      <c r="M70" s="109">
        <f>M48+M64+M68</f>
        <v>8348361</v>
      </c>
      <c r="N70" s="109">
        <f t="shared" si="16"/>
        <v>62.54289913912443</v>
      </c>
    </row>
    <row r="71" spans="2:14" ht="12.75">
      <c r="B71" s="295"/>
      <c r="C71" s="18"/>
      <c r="D71" s="296"/>
      <c r="E71" s="296"/>
      <c r="F71" s="296"/>
      <c r="G71" s="296"/>
      <c r="H71" s="296"/>
      <c r="I71" s="353"/>
      <c r="J71" s="296"/>
      <c r="K71" s="353"/>
      <c r="L71" s="353"/>
      <c r="M71" s="296"/>
      <c r="N71" s="296"/>
    </row>
    <row r="72" spans="9:14" ht="12.75">
      <c r="I72" s="353"/>
      <c r="K72" s="353"/>
      <c r="L72" s="353"/>
      <c r="N72" s="353"/>
    </row>
    <row r="73" spans="2:14" ht="12.75">
      <c r="B73" s="295"/>
      <c r="C73" s="18"/>
      <c r="D73" s="296"/>
      <c r="E73" s="296"/>
      <c r="F73" s="296"/>
      <c r="G73" s="18" t="s">
        <v>31</v>
      </c>
      <c r="H73" s="296"/>
      <c r="I73" s="296"/>
      <c r="J73" s="296"/>
      <c r="K73" s="296"/>
      <c r="L73" s="296"/>
      <c r="M73" s="296"/>
      <c r="N73" s="296"/>
    </row>
    <row r="74" spans="2:7" ht="12.75">
      <c r="B74" s="82" t="s">
        <v>381</v>
      </c>
      <c r="G74" s="297" t="s">
        <v>31</v>
      </c>
    </row>
    <row r="77" ht="12.75">
      <c r="N77" s="297">
        <f>4399879.79</f>
        <v>4399879.79</v>
      </c>
    </row>
    <row r="80" ht="12.75">
      <c r="G80" s="297" t="s">
        <v>31</v>
      </c>
    </row>
    <row r="81" ht="12.75">
      <c r="G81" s="297" t="s">
        <v>31</v>
      </c>
    </row>
    <row r="82" ht="12.75">
      <c r="G82" s="297" t="s">
        <v>31</v>
      </c>
    </row>
  </sheetData>
  <sheetProtection/>
  <mergeCells count="10">
    <mergeCell ref="D52:G52"/>
    <mergeCell ref="H52:I52"/>
    <mergeCell ref="J52:L52"/>
    <mergeCell ref="H53:I53"/>
    <mergeCell ref="J53:L53"/>
    <mergeCell ref="D4:G4"/>
    <mergeCell ref="J4:L4"/>
    <mergeCell ref="J5:L5"/>
    <mergeCell ref="H4:I4"/>
    <mergeCell ref="H5:I5"/>
  </mergeCells>
  <printOptions gridLines="1" horizontalCentered="1"/>
  <pageMargins left="0.53" right="0.54" top="0.62" bottom="0.5511811023622047" header="0.5118110236220472" footer="0.5118110236220472"/>
  <pageSetup blackAndWhite="1" horizontalDpi="600" verticalDpi="600" orientation="landscape" paperSize="9" scale="80" r:id="rId2"/>
  <headerFooter alignWithMargins="0">
    <oddFooter xml:space="preserve">&amp;C&amp;"Arial,Bold" </oddFooter>
  </headerFooter>
  <rowBreaks count="1" manualBreakCount="1">
    <brk id="48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98"/>
  <sheetViews>
    <sheetView zoomScalePageLayoutView="0" workbookViewId="0" topLeftCell="A7">
      <selection activeCell="A7" sqref="A1:IV16384"/>
    </sheetView>
  </sheetViews>
  <sheetFormatPr defaultColWidth="9.140625" defaultRowHeight="12.75"/>
  <cols>
    <col min="1" max="1" width="3.7109375" style="82" customWidth="1"/>
    <col min="2" max="2" width="21.8515625" style="82" customWidth="1"/>
    <col min="3" max="4" width="11.57421875" style="16" customWidth="1"/>
    <col min="5" max="5" width="10.7109375" style="16" customWidth="1"/>
    <col min="6" max="6" width="10.7109375" style="297" customWidth="1"/>
    <col min="7" max="7" width="10.00390625" style="16" customWidth="1"/>
    <col min="8" max="8" width="16.28125" style="16" customWidth="1"/>
    <col min="9" max="11" width="8.28125" style="13" customWidth="1"/>
    <col min="12" max="12" width="9.7109375" style="82" customWidth="1"/>
    <col min="13" max="13" width="9.57421875" style="82" customWidth="1"/>
    <col min="14" max="14" width="11.421875" style="82" customWidth="1"/>
    <col min="15" max="16" width="10.28125" style="82" customWidth="1"/>
    <col min="17" max="17" width="8.28125" style="82" customWidth="1"/>
    <col min="18" max="18" width="9.57421875" style="82" customWidth="1"/>
    <col min="19" max="19" width="8.28125" style="82" customWidth="1"/>
    <col min="20" max="20" width="8.140625" style="82" customWidth="1"/>
    <col min="21" max="21" width="9.140625" style="13" customWidth="1"/>
    <col min="22" max="22" width="10.140625" style="82" customWidth="1"/>
    <col min="23" max="24" width="11.57421875" style="13" customWidth="1"/>
    <col min="25" max="16384" width="9.140625" style="82" customWidth="1"/>
  </cols>
  <sheetData>
    <row r="1" spans="1:22" ht="15">
      <c r="A1" s="84"/>
      <c r="B1" s="84"/>
      <c r="C1" s="17"/>
      <c r="D1" s="17"/>
      <c r="E1" s="15"/>
      <c r="F1" s="359"/>
      <c r="G1" s="15"/>
      <c r="H1" s="15"/>
      <c r="I1" s="225"/>
      <c r="J1" s="225"/>
      <c r="K1" s="225"/>
      <c r="L1" s="226"/>
      <c r="M1" s="226"/>
      <c r="N1" s="226"/>
      <c r="O1" s="226"/>
      <c r="P1" s="226"/>
      <c r="V1" s="84"/>
    </row>
    <row r="2" spans="12:21" ht="15">
      <c r="L2" s="226"/>
      <c r="M2" s="226"/>
      <c r="N2" s="226"/>
      <c r="O2" s="226"/>
      <c r="S2" s="84"/>
      <c r="T2" s="84"/>
      <c r="U2" s="14"/>
    </row>
    <row r="3" spans="11:26" ht="12.75">
      <c r="K3" s="84"/>
      <c r="L3" s="84"/>
      <c r="M3" s="84"/>
      <c r="N3" s="87"/>
      <c r="O3" s="87"/>
      <c r="Q3" s="87"/>
      <c r="R3" s="87"/>
      <c r="S3" s="87"/>
      <c r="T3" s="87"/>
      <c r="U3" s="87"/>
      <c r="V3" s="87"/>
      <c r="W3" s="289"/>
      <c r="X3" s="82"/>
      <c r="Y3" s="13"/>
      <c r="Z3" s="13"/>
    </row>
    <row r="4" spans="1:26" ht="12.75">
      <c r="A4" s="153" t="s">
        <v>4</v>
      </c>
      <c r="B4" s="153" t="s">
        <v>5</v>
      </c>
      <c r="C4" s="354" t="s">
        <v>106</v>
      </c>
      <c r="D4" s="354" t="s">
        <v>107</v>
      </c>
      <c r="E4" s="354" t="s">
        <v>108</v>
      </c>
      <c r="F4" s="134" t="s">
        <v>3</v>
      </c>
      <c r="G4" s="354" t="s">
        <v>109</v>
      </c>
      <c r="H4" s="354" t="s">
        <v>110</v>
      </c>
      <c r="I4" s="14"/>
      <c r="J4" s="87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289"/>
      <c r="X4" s="87"/>
      <c r="Y4" s="360"/>
      <c r="Z4" s="361"/>
    </row>
    <row r="5" spans="1:26" ht="12.75">
      <c r="A5" s="168" t="s">
        <v>6</v>
      </c>
      <c r="B5" s="168"/>
      <c r="C5" s="171" t="s">
        <v>111</v>
      </c>
      <c r="D5" s="171"/>
      <c r="E5" s="172"/>
      <c r="F5" s="355" t="s">
        <v>162</v>
      </c>
      <c r="G5" s="172" t="s">
        <v>93</v>
      </c>
      <c r="H5" s="172" t="s">
        <v>112</v>
      </c>
      <c r="I5" s="14"/>
      <c r="J5" s="84"/>
      <c r="K5" s="84"/>
      <c r="L5" s="84"/>
      <c r="M5" s="84"/>
      <c r="N5" s="87"/>
      <c r="O5" s="87"/>
      <c r="P5" s="87"/>
      <c r="Q5" s="87"/>
      <c r="R5" s="87"/>
      <c r="S5" s="84"/>
      <c r="T5" s="84"/>
      <c r="U5" s="84"/>
      <c r="V5" s="84"/>
      <c r="W5" s="14"/>
      <c r="X5" s="84"/>
      <c r="Y5" s="360"/>
      <c r="Z5" s="361"/>
    </row>
    <row r="6" spans="1:26" ht="12.75">
      <c r="A6" s="168"/>
      <c r="B6" s="168"/>
      <c r="C6" s="171"/>
      <c r="D6" s="171"/>
      <c r="E6" s="470" t="s">
        <v>113</v>
      </c>
      <c r="F6" s="484"/>
      <c r="G6" s="484"/>
      <c r="H6" s="160"/>
      <c r="I6" s="14"/>
      <c r="K6" s="84"/>
      <c r="L6" s="84"/>
      <c r="M6" s="84"/>
      <c r="N6" s="87"/>
      <c r="O6" s="87"/>
      <c r="P6" s="87"/>
      <c r="Q6" s="87"/>
      <c r="R6" s="84"/>
      <c r="S6" s="84"/>
      <c r="T6" s="84"/>
      <c r="U6" s="84"/>
      <c r="V6" s="84"/>
      <c r="W6" s="14"/>
      <c r="X6" s="84"/>
      <c r="Y6" s="13"/>
      <c r="Z6" s="13"/>
    </row>
    <row r="7" spans="1:26" ht="12.75">
      <c r="A7" s="44">
        <v>1</v>
      </c>
      <c r="B7" s="112" t="s">
        <v>7</v>
      </c>
      <c r="C7" s="356">
        <f>'TABLE-3'!J7</f>
        <v>50.98733090941939</v>
      </c>
      <c r="D7" s="356">
        <f>'TABLE-2B'!J7</f>
        <v>50.173437817574126</v>
      </c>
      <c r="E7" s="357">
        <f>'TABLE-4'!N8</f>
        <v>80.5151841132811</v>
      </c>
      <c r="F7" s="357">
        <f>('TABLE-4'!D8*100)/('TABLE-4'!M8)</f>
        <v>43.52284030912847</v>
      </c>
      <c r="G7" s="356">
        <f>'TABLE-4'!K8</f>
        <v>18.109761312130637</v>
      </c>
      <c r="H7" s="357">
        <f>'TABLE-4'!L8</f>
        <v>22.492355338405552</v>
      </c>
      <c r="K7" s="82"/>
      <c r="N7" s="13"/>
      <c r="O7" s="13"/>
      <c r="P7" s="13"/>
      <c r="Q7" s="13"/>
      <c r="R7" s="13"/>
      <c r="S7" s="13"/>
      <c r="T7" s="13"/>
      <c r="V7" s="362"/>
      <c r="Y7" s="13"/>
      <c r="Z7" s="13"/>
    </row>
    <row r="8" spans="1:26" ht="12.75">
      <c r="A8" s="44">
        <v>2</v>
      </c>
      <c r="B8" s="112" t="s">
        <v>8</v>
      </c>
      <c r="C8" s="356">
        <f>'TABLE-3'!J8</f>
        <v>23.94733720792314</v>
      </c>
      <c r="D8" s="356">
        <f>'TABLE-2B'!J8</f>
        <v>23.94733720792314</v>
      </c>
      <c r="E8" s="357">
        <f>'TABLE-4'!N9</f>
        <v>25.200594353640415</v>
      </c>
      <c r="F8" s="357">
        <f>('TABLE-4'!D9*100)/('TABLE-4'!M9)</f>
        <v>0.32689450222882616</v>
      </c>
      <c r="G8" s="356">
        <f>'TABLE-4'!K9</f>
        <v>1.634472511144131</v>
      </c>
      <c r="H8" s="357">
        <f>'TABLE-4'!L9</f>
        <v>6.485849056603773</v>
      </c>
      <c r="K8" s="82"/>
      <c r="N8" s="13"/>
      <c r="O8" s="13"/>
      <c r="P8" s="13"/>
      <c r="Q8" s="13"/>
      <c r="R8" s="13"/>
      <c r="S8" s="13"/>
      <c r="T8" s="13"/>
      <c r="V8" s="362"/>
      <c r="Y8" s="13"/>
      <c r="Z8" s="13"/>
    </row>
    <row r="9" spans="1:26" ht="12.75">
      <c r="A9" s="44">
        <v>3</v>
      </c>
      <c r="B9" s="112" t="s">
        <v>9</v>
      </c>
      <c r="C9" s="356">
        <f>'TABLE-3'!J9</f>
        <v>51.853163110925436</v>
      </c>
      <c r="D9" s="356">
        <f>'TABLE-2B'!J9</f>
        <v>51.853163110925436</v>
      </c>
      <c r="E9" s="357">
        <f>'TABLE-4'!N10</f>
        <v>67.60237059155546</v>
      </c>
      <c r="F9" s="357">
        <f>('TABLE-4'!D10*100)/('TABLE-4'!M10)</f>
        <v>22.277097026746535</v>
      </c>
      <c r="G9" s="356">
        <f>'TABLE-4'!K10</f>
        <v>12.005899167926005</v>
      </c>
      <c r="H9" s="357">
        <f>'TABLE-4'!L10</f>
        <v>17.759583078031472</v>
      </c>
      <c r="K9" s="82"/>
      <c r="N9" s="13"/>
      <c r="O9" s="13"/>
      <c r="P9" s="13"/>
      <c r="Q9" s="13"/>
      <c r="R9" s="13"/>
      <c r="S9" s="13"/>
      <c r="T9" s="13"/>
      <c r="V9" s="362"/>
      <c r="Y9" s="13"/>
      <c r="Z9" s="13"/>
    </row>
    <row r="10" spans="1:26" ht="12.75">
      <c r="A10" s="44">
        <v>4</v>
      </c>
      <c r="B10" s="112" t="s">
        <v>10</v>
      </c>
      <c r="C10" s="356">
        <f>'TABLE-3'!J10</f>
        <v>81.1934493543637</v>
      </c>
      <c r="D10" s="356">
        <f>'TABLE-2B'!J10</f>
        <v>81.1934493543637</v>
      </c>
      <c r="E10" s="357">
        <f>'TABLE-4'!N11</f>
        <v>78.15829283752377</v>
      </c>
      <c r="F10" s="357">
        <f>('TABLE-4'!D11*100)/('TABLE-4'!M11)</f>
        <v>55.002408620325376</v>
      </c>
      <c r="G10" s="356">
        <f>'TABLE-4'!K11</f>
        <v>12.239509824635537</v>
      </c>
      <c r="H10" s="357">
        <f>'TABLE-4'!L11</f>
        <v>15.659899135820623</v>
      </c>
      <c r="K10" s="82"/>
      <c r="N10" s="13"/>
      <c r="O10" s="13"/>
      <c r="P10" s="13"/>
      <c r="Q10" s="13"/>
      <c r="R10" s="13"/>
      <c r="S10" s="13"/>
      <c r="T10" s="13"/>
      <c r="V10" s="362"/>
      <c r="Y10" s="13"/>
      <c r="Z10" s="13"/>
    </row>
    <row r="11" spans="1:26" ht="12.75">
      <c r="A11" s="44">
        <v>5</v>
      </c>
      <c r="B11" s="112" t="s">
        <v>11</v>
      </c>
      <c r="C11" s="356">
        <f>'TABLE-3'!J11</f>
        <v>47.29265356837773</v>
      </c>
      <c r="D11" s="356">
        <f>'TABLE-2B'!J11</f>
        <v>47.29265356837773</v>
      </c>
      <c r="E11" s="357">
        <f>'TABLE-4'!N12</f>
        <v>76.67645066606458</v>
      </c>
      <c r="F11" s="357">
        <f>('TABLE-4'!D12*100)/('TABLE-4'!M12)</f>
        <v>39.41993883289887</v>
      </c>
      <c r="G11" s="356">
        <f>'TABLE-4'!K12</f>
        <v>13.958619840308709</v>
      </c>
      <c r="H11" s="357">
        <f>'TABLE-4'!L12</f>
        <v>18.204572224006853</v>
      </c>
      <c r="K11" s="82"/>
      <c r="N11" s="13"/>
      <c r="O11" s="13"/>
      <c r="P11" s="13"/>
      <c r="Q11" s="13"/>
      <c r="R11" s="13"/>
      <c r="S11" s="13"/>
      <c r="T11" s="13"/>
      <c r="V11" s="362"/>
      <c r="Y11" s="13"/>
      <c r="Z11" s="13"/>
    </row>
    <row r="12" spans="1:26" ht="12.75">
      <c r="A12" s="44">
        <v>6</v>
      </c>
      <c r="B12" s="112" t="s">
        <v>12</v>
      </c>
      <c r="C12" s="356">
        <f>'TABLE-3'!J12</f>
        <v>48.62948382521945</v>
      </c>
      <c r="D12" s="356">
        <f>'TABLE-2B'!J12</f>
        <v>48.62948382521945</v>
      </c>
      <c r="E12" s="357">
        <f>'TABLE-4'!N13</f>
        <v>54.571600965406276</v>
      </c>
      <c r="F12" s="357">
        <f>('TABLE-4'!D13*100)/('TABLE-4'!M13)</f>
        <v>17.81275140788415</v>
      </c>
      <c r="G12" s="356">
        <f>'TABLE-4'!K13</f>
        <v>6.817176186645213</v>
      </c>
      <c r="H12" s="357">
        <f>'TABLE-4'!L13</f>
        <v>12.492168208454649</v>
      </c>
      <c r="K12" s="82"/>
      <c r="N12" s="13"/>
      <c r="O12" s="13"/>
      <c r="P12" s="13"/>
      <c r="Q12" s="13"/>
      <c r="R12" s="13"/>
      <c r="S12" s="13"/>
      <c r="T12" s="13"/>
      <c r="V12" s="362"/>
      <c r="Y12" s="13"/>
      <c r="Z12" s="13"/>
    </row>
    <row r="13" spans="1:26" ht="12.75">
      <c r="A13" s="44">
        <v>7</v>
      </c>
      <c r="B13" s="112" t="s">
        <v>13</v>
      </c>
      <c r="C13" s="356">
        <f>'TABLE-3'!J13</f>
        <v>68.49582540559841</v>
      </c>
      <c r="D13" s="356">
        <f>'TABLE-2B'!J13</f>
        <v>56.939609001667876</v>
      </c>
      <c r="E13" s="357">
        <f>'TABLE-4'!N14</f>
        <v>74.89004721097878</v>
      </c>
      <c r="F13" s="357">
        <f>('TABLE-4'!D14*100)/('TABLE-4'!M14)</f>
        <v>48.376993753307175</v>
      </c>
      <c r="G13" s="356">
        <f>'TABLE-4'!K14</f>
        <v>16.809376224083785</v>
      </c>
      <c r="H13" s="357">
        <f>'TABLE-4'!L14</f>
        <v>22.445407434086313</v>
      </c>
      <c r="K13" s="82"/>
      <c r="N13" s="13"/>
      <c r="O13" s="13"/>
      <c r="P13" s="13"/>
      <c r="Q13" s="13"/>
      <c r="R13" s="13"/>
      <c r="S13" s="13"/>
      <c r="T13" s="13"/>
      <c r="V13" s="362"/>
      <c r="Y13" s="13"/>
      <c r="Z13" s="13"/>
    </row>
    <row r="14" spans="1:26" ht="12.75">
      <c r="A14" s="44">
        <v>8</v>
      </c>
      <c r="B14" s="112" t="s">
        <v>154</v>
      </c>
      <c r="C14" s="356">
        <f>'TABLE-3'!J14</f>
        <v>153.31545788027833</v>
      </c>
      <c r="D14" s="356">
        <f>'TABLE-2B'!J14</f>
        <v>153.31545788027833</v>
      </c>
      <c r="E14" s="357">
        <f>'TABLE-4'!N15</f>
        <v>10.280895259758374</v>
      </c>
      <c r="F14" s="357">
        <f>('TABLE-4'!D15*100)/('TABLE-4'!M15)</f>
        <v>1.4988948735005687</v>
      </c>
      <c r="G14" s="356">
        <f>'TABLE-4'!K15</f>
        <v>1.1501899100877664</v>
      </c>
      <c r="H14" s="357">
        <f>'TABLE-4'!L15</f>
        <v>11.187643498225839</v>
      </c>
      <c r="K14" s="82"/>
      <c r="N14" s="13"/>
      <c r="O14" s="13"/>
      <c r="P14" s="13"/>
      <c r="Q14" s="13"/>
      <c r="R14" s="13"/>
      <c r="S14" s="13"/>
      <c r="T14" s="13"/>
      <c r="V14" s="362"/>
      <c r="Y14" s="13"/>
      <c r="Z14" s="13"/>
    </row>
    <row r="15" spans="1:26" ht="12.75">
      <c r="A15" s="44">
        <v>9</v>
      </c>
      <c r="B15" s="112" t="s">
        <v>14</v>
      </c>
      <c r="C15" s="356">
        <f>'TABLE-3'!J15</f>
        <v>75.48764629388816</v>
      </c>
      <c r="D15" s="356">
        <f>'TABLE-2B'!J15</f>
        <v>75.47844542041858</v>
      </c>
      <c r="E15" s="357">
        <f>'TABLE-4'!N16</f>
        <v>41.369838522238744</v>
      </c>
      <c r="F15" s="357">
        <f>('TABLE-4'!D16*100)/('TABLE-4'!M16)</f>
        <v>10.222590633152107</v>
      </c>
      <c r="G15" s="356">
        <f>'TABLE-4'!K16</f>
        <v>2.979252505058878</v>
      </c>
      <c r="H15" s="357">
        <f>'TABLE-4'!L16</f>
        <v>7.20150866302597</v>
      </c>
      <c r="K15" s="82"/>
      <c r="N15" s="13"/>
      <c r="O15" s="13"/>
      <c r="P15" s="13"/>
      <c r="Q15" s="13"/>
      <c r="R15" s="13"/>
      <c r="S15" s="13"/>
      <c r="T15" s="13"/>
      <c r="V15" s="362"/>
      <c r="Y15" s="13"/>
      <c r="Z15" s="13"/>
    </row>
    <row r="16" spans="1:26" ht="12.75">
      <c r="A16" s="44">
        <v>10</v>
      </c>
      <c r="B16" s="47" t="s">
        <v>218</v>
      </c>
      <c r="C16" s="356">
        <f>'TABLE-3'!J16</f>
        <v>52.14191796522479</v>
      </c>
      <c r="D16" s="356">
        <f>'TABLE-2B'!J16</f>
        <v>52.14191796522479</v>
      </c>
      <c r="E16" s="357">
        <f>'TABLE-4'!N17</f>
        <v>35.63314022761823</v>
      </c>
      <c r="F16" s="357">
        <f>('TABLE-4'!D17*100)/('TABLE-4'!M17)</f>
        <v>15.845967377460044</v>
      </c>
      <c r="G16" s="356">
        <f>'TABLE-4'!K17</f>
        <v>0.1109330703808702</v>
      </c>
      <c r="H16" s="357">
        <f>'TABLE-4'!L17</f>
        <v>0.311319938889049</v>
      </c>
      <c r="K16" s="82"/>
      <c r="N16" s="13"/>
      <c r="O16" s="13"/>
      <c r="P16" s="13"/>
      <c r="Q16" s="13"/>
      <c r="R16" s="13"/>
      <c r="S16" s="13"/>
      <c r="T16" s="13"/>
      <c r="V16" s="362"/>
      <c r="Y16" s="13"/>
      <c r="Z16" s="13"/>
    </row>
    <row r="17" spans="1:26" ht="12.75">
      <c r="A17" s="44">
        <v>11</v>
      </c>
      <c r="B17" s="112" t="s">
        <v>15</v>
      </c>
      <c r="C17" s="356">
        <f>'TABLE-3'!J17</f>
        <v>27.174222982606217</v>
      </c>
      <c r="D17" s="356">
        <f>'TABLE-2B'!J17</f>
        <v>27.174222982606217</v>
      </c>
      <c r="E17" s="357">
        <f>'TABLE-4'!N18</f>
        <v>59.822781858458676</v>
      </c>
      <c r="F17" s="357">
        <f>('TABLE-4'!D18*100)/('TABLE-4'!M18)</f>
        <v>14.923632971901597</v>
      </c>
      <c r="G17" s="356">
        <f>'TABLE-4'!K18</f>
        <v>10.423224903812523</v>
      </c>
      <c r="H17" s="357">
        <f>'TABLE-4'!L18</f>
        <v>17.42350419021633</v>
      </c>
      <c r="K17" s="82"/>
      <c r="N17" s="13"/>
      <c r="O17" s="13"/>
      <c r="P17" s="13"/>
      <c r="Q17" s="13"/>
      <c r="R17" s="13"/>
      <c r="S17" s="13"/>
      <c r="T17" s="13"/>
      <c r="V17" s="362"/>
      <c r="Y17" s="13"/>
      <c r="Z17" s="13"/>
    </row>
    <row r="18" spans="1:26" ht="12.75">
      <c r="A18" s="44">
        <v>12</v>
      </c>
      <c r="B18" s="112" t="s">
        <v>16</v>
      </c>
      <c r="C18" s="356">
        <f>'TABLE-3'!J18</f>
        <v>32.093204640733155</v>
      </c>
      <c r="D18" s="356">
        <f>'TABLE-2B'!J18</f>
        <v>32.093204640733155</v>
      </c>
      <c r="E18" s="357">
        <f>'TABLE-4'!N19</f>
        <v>39.35233003220123</v>
      </c>
      <c r="F18" s="357">
        <f>('TABLE-4'!D19*100)/('TABLE-4'!M19)</f>
        <v>3.4084695303481376</v>
      </c>
      <c r="G18" s="356">
        <f>'TABLE-4'!K19</f>
        <v>1.4763958928245944</v>
      </c>
      <c r="H18" s="357">
        <f>'TABLE-4'!L19</f>
        <v>3.7517369152385363</v>
      </c>
      <c r="K18" s="82"/>
      <c r="N18" s="13"/>
      <c r="O18" s="13"/>
      <c r="P18" s="13"/>
      <c r="Q18" s="13"/>
      <c r="R18" s="13"/>
      <c r="S18" s="13"/>
      <c r="T18" s="13"/>
      <c r="V18" s="362"/>
      <c r="Y18" s="13"/>
      <c r="Z18" s="13"/>
    </row>
    <row r="19" spans="1:26" ht="12.75">
      <c r="A19" s="44">
        <v>13</v>
      </c>
      <c r="B19" s="112" t="s">
        <v>17</v>
      </c>
      <c r="C19" s="356">
        <f>'TABLE-3'!J19</f>
        <v>36.711173774125555</v>
      </c>
      <c r="D19" s="356">
        <f>'TABLE-2B'!J19</f>
        <v>36.711173774125555</v>
      </c>
      <c r="E19" s="357">
        <f>'TABLE-4'!N20</f>
        <v>57.99354173035769</v>
      </c>
      <c r="F19" s="357">
        <f>('TABLE-4'!D20*100)/('TABLE-4'!M20)</f>
        <v>25.979249464995416</v>
      </c>
      <c r="G19" s="356">
        <f>'TABLE-4'!K20</f>
        <v>8.590645062671966</v>
      </c>
      <c r="H19" s="357">
        <f>'TABLE-4'!L20</f>
        <v>14.813106436255211</v>
      </c>
      <c r="K19" s="82"/>
      <c r="N19" s="13"/>
      <c r="O19" s="13"/>
      <c r="P19" s="13"/>
      <c r="Q19" s="13"/>
      <c r="R19" s="13"/>
      <c r="S19" s="13"/>
      <c r="T19" s="13"/>
      <c r="V19" s="362"/>
      <c r="Y19" s="13"/>
      <c r="Z19" s="13"/>
    </row>
    <row r="20" spans="1:26" ht="12.75">
      <c r="A20" s="44">
        <v>14</v>
      </c>
      <c r="B20" s="112" t="s">
        <v>155</v>
      </c>
      <c r="C20" s="356">
        <f>'TABLE-3'!J20</f>
        <v>59.56776501027319</v>
      </c>
      <c r="D20" s="356">
        <f>'TABLE-2B'!J20</f>
        <v>54.54379423179362</v>
      </c>
      <c r="E20" s="357">
        <f>'TABLE-4'!N21</f>
        <v>65.93001841620627</v>
      </c>
      <c r="F20" s="357">
        <f>('TABLE-4'!D21*100)/('TABLE-4'!M21)</f>
        <v>14.629722640772364</v>
      </c>
      <c r="G20" s="356">
        <f>'TABLE-4'!K21</f>
        <v>6.392655840169652</v>
      </c>
      <c r="H20" s="357">
        <f>'TABLE-4'!L21</f>
        <v>9.696123243609277</v>
      </c>
      <c r="K20" s="82"/>
      <c r="N20" s="13"/>
      <c r="O20" s="13"/>
      <c r="P20" s="13"/>
      <c r="Q20" s="13"/>
      <c r="R20" s="13"/>
      <c r="S20" s="13"/>
      <c r="T20" s="13"/>
      <c r="V20" s="362"/>
      <c r="Y20" s="13"/>
      <c r="Z20" s="13"/>
    </row>
    <row r="21" spans="1:26" ht="12.75">
      <c r="A21" s="44">
        <v>15</v>
      </c>
      <c r="B21" s="112" t="s">
        <v>72</v>
      </c>
      <c r="C21" s="356">
        <f>'TABLE-3'!J21</f>
        <v>66.23567915096278</v>
      </c>
      <c r="D21" s="356">
        <f>'TABLE-2B'!J21</f>
        <v>60.80981033879056</v>
      </c>
      <c r="E21" s="357">
        <f>'TABLE-4'!N22</f>
        <v>60.007266654343105</v>
      </c>
      <c r="F21" s="357">
        <f>('TABLE-4'!D22*100)/('TABLE-4'!M22)</f>
        <v>34.32771761186292</v>
      </c>
      <c r="G21" s="356">
        <f>'TABLE-4'!K22</f>
        <v>19.967788748584383</v>
      </c>
      <c r="H21" s="357">
        <f>'TABLE-4'!L22</f>
        <v>33.27561787408824</v>
      </c>
      <c r="K21" s="82"/>
      <c r="N21" s="13"/>
      <c r="O21" s="13"/>
      <c r="P21" s="13"/>
      <c r="Q21" s="13"/>
      <c r="R21" s="13"/>
      <c r="S21" s="13"/>
      <c r="T21" s="13"/>
      <c r="V21" s="362"/>
      <c r="Y21" s="13"/>
      <c r="Z21" s="13"/>
    </row>
    <row r="22" spans="1:26" ht="12.75">
      <c r="A22" s="44">
        <v>16</v>
      </c>
      <c r="B22" s="112" t="s">
        <v>99</v>
      </c>
      <c r="C22" s="356">
        <f>'TABLE-3'!J22</f>
        <v>41.72066375382018</v>
      </c>
      <c r="D22" s="356">
        <f>'TABLE-2B'!J22</f>
        <v>32.42170096686702</v>
      </c>
      <c r="E22" s="357">
        <f>'TABLE-4'!N23</f>
        <v>60.88958534233365</v>
      </c>
      <c r="F22" s="357">
        <f>('TABLE-4'!D23*100)/('TABLE-4'!M23)</f>
        <v>12.26374156219865</v>
      </c>
      <c r="G22" s="356">
        <f>'TABLE-4'!K23</f>
        <v>12.220347155255546</v>
      </c>
      <c r="H22" s="357">
        <f>'TABLE-4'!L23</f>
        <v>20.069683652056856</v>
      </c>
      <c r="K22" s="82"/>
      <c r="N22" s="13"/>
      <c r="O22" s="13"/>
      <c r="P22" s="13"/>
      <c r="Q22" s="13"/>
      <c r="R22" s="13"/>
      <c r="S22" s="13"/>
      <c r="T22" s="13"/>
      <c r="V22" s="362"/>
      <c r="Y22" s="13"/>
      <c r="Z22" s="13"/>
    </row>
    <row r="23" spans="1:26" ht="12.75">
      <c r="A23" s="44">
        <v>17</v>
      </c>
      <c r="B23" s="112" t="s">
        <v>20</v>
      </c>
      <c r="C23" s="356">
        <f>'TABLE-3'!J23</f>
        <v>57.07260601229268</v>
      </c>
      <c r="D23" s="356">
        <f>'TABLE-2B'!J23</f>
        <v>57.05635794492413</v>
      </c>
      <c r="E23" s="357">
        <f>'TABLE-4'!N24</f>
        <v>84.05631371222874</v>
      </c>
      <c r="F23" s="357">
        <f>('TABLE-4'!D24*100)/('TABLE-4'!M24)</f>
        <v>43.71787969262395</v>
      </c>
      <c r="G23" s="356">
        <f>'TABLE-4'!K24</f>
        <v>13.558718702862407</v>
      </c>
      <c r="H23" s="357">
        <f>'TABLE-4'!L24</f>
        <v>16.130517868391657</v>
      </c>
      <c r="K23" s="82"/>
      <c r="N23" s="13"/>
      <c r="O23" s="13"/>
      <c r="P23" s="13"/>
      <c r="Q23" s="13"/>
      <c r="R23" s="13"/>
      <c r="S23" s="13"/>
      <c r="T23" s="13"/>
      <c r="V23" s="362"/>
      <c r="Y23" s="13"/>
      <c r="Z23" s="13"/>
    </row>
    <row r="24" spans="1:26" ht="12.75">
      <c r="A24" s="44">
        <v>18</v>
      </c>
      <c r="B24" s="112" t="s">
        <v>21</v>
      </c>
      <c r="C24" s="356">
        <f>'TABLE-3'!J24</f>
        <v>30.63839175895658</v>
      </c>
      <c r="D24" s="356">
        <f>'TABLE-2B'!J24</f>
        <v>30.63839175895658</v>
      </c>
      <c r="E24" s="357">
        <f>'TABLE-4'!N25</f>
        <v>77.63071854850058</v>
      </c>
      <c r="F24" s="357">
        <f>('TABLE-4'!D25*100)/('TABLE-4'!M25)</f>
        <v>41.25176926324154</v>
      </c>
      <c r="G24" s="356">
        <f>'TABLE-4'!K25</f>
        <v>34.547192768990094</v>
      </c>
      <c r="H24" s="357">
        <f>'TABLE-4'!L25</f>
        <v>44.50196187145477</v>
      </c>
      <c r="K24" s="82"/>
      <c r="N24" s="13"/>
      <c r="O24" s="13"/>
      <c r="P24" s="13"/>
      <c r="Q24" s="13"/>
      <c r="R24" s="13"/>
      <c r="S24" s="13"/>
      <c r="T24" s="13"/>
      <c r="V24" s="362"/>
      <c r="Y24" s="13"/>
      <c r="Z24" s="13"/>
    </row>
    <row r="25" spans="1:26" ht="12.75">
      <c r="A25" s="44">
        <v>19</v>
      </c>
      <c r="B25" s="112" t="s">
        <v>19</v>
      </c>
      <c r="C25" s="356">
        <f>'TABLE-3'!J25</f>
        <v>95.75975583169829</v>
      </c>
      <c r="D25" s="356">
        <f>'TABLE-2B'!J25</f>
        <v>95.75975583169829</v>
      </c>
      <c r="E25" s="357">
        <f>'TABLE-4'!N26</f>
        <v>23.35799658508822</v>
      </c>
      <c r="F25" s="357">
        <f>('TABLE-4'!D26*100)/('TABLE-4'!M26)</f>
        <v>9.721115537848606</v>
      </c>
      <c r="G25" s="356">
        <f>'TABLE-4'!K26</f>
        <v>0.6602162777461582</v>
      </c>
      <c r="H25" s="357">
        <f>'TABLE-4'!L26</f>
        <v>2.8265107212475633</v>
      </c>
      <c r="K25" s="82"/>
      <c r="N25" s="13"/>
      <c r="O25" s="13"/>
      <c r="P25" s="13"/>
      <c r="Q25" s="13"/>
      <c r="R25" s="13"/>
      <c r="S25" s="13"/>
      <c r="T25" s="13"/>
      <c r="V25" s="362"/>
      <c r="Y25" s="13"/>
      <c r="Z25" s="13"/>
    </row>
    <row r="26" spans="1:26" ht="12.75">
      <c r="A26" s="44">
        <v>20</v>
      </c>
      <c r="B26" s="112" t="s">
        <v>118</v>
      </c>
      <c r="C26" s="356">
        <f>'TABLE-3'!J26</f>
        <v>29.118653317381355</v>
      </c>
      <c r="D26" s="356">
        <f>'TABLE-2B'!J26</f>
        <v>29.036794492370337</v>
      </c>
      <c r="E26" s="357">
        <f>'TABLE-4'!N27</f>
        <v>82.62975278299841</v>
      </c>
      <c r="F26" s="357">
        <f>('TABLE-4'!D27*100)/('TABLE-4'!M27)</f>
        <v>8.587537949978314</v>
      </c>
      <c r="G26" s="356">
        <f>'TABLE-4'!K27</f>
        <v>7.503252855284083</v>
      </c>
      <c r="H26" s="357">
        <f>'TABLE-4'!L27</f>
        <v>9.080570378794505</v>
      </c>
      <c r="K26" s="82"/>
      <c r="N26" s="13"/>
      <c r="O26" s="13"/>
      <c r="P26" s="13"/>
      <c r="Q26" s="13"/>
      <c r="R26" s="13"/>
      <c r="S26" s="13"/>
      <c r="T26" s="13"/>
      <c r="V26" s="362"/>
      <c r="Y26" s="13"/>
      <c r="Z26" s="13"/>
    </row>
    <row r="27" spans="1:26" ht="14.25">
      <c r="A27" s="151"/>
      <c r="B27" s="341" t="s">
        <v>210</v>
      </c>
      <c r="C27" s="358">
        <f>'TABLE-3'!J27</f>
        <v>57.33831102806409</v>
      </c>
      <c r="D27" s="356">
        <f>'TABLE-2B'!J27</f>
        <v>54.46998492690213</v>
      </c>
      <c r="E27" s="358">
        <f>'TABLE-4'!N28</f>
        <v>67.07616808782903</v>
      </c>
      <c r="F27" s="358">
        <f>('TABLE-4'!D28*100)/('TABLE-4'!M28)</f>
        <v>36.89577315830974</v>
      </c>
      <c r="G27" s="358">
        <f>'TABLE-4'!K28</f>
        <v>14.377979095634283</v>
      </c>
      <c r="H27" s="358">
        <f>'TABLE-4'!L28</f>
        <v>21.435301844923316</v>
      </c>
      <c r="K27" s="82"/>
      <c r="N27" s="13"/>
      <c r="O27" s="13"/>
      <c r="P27" s="13"/>
      <c r="Q27" s="13"/>
      <c r="R27" s="13"/>
      <c r="S27" s="13"/>
      <c r="T27" s="13"/>
      <c r="V27" s="362"/>
      <c r="Y27" s="13"/>
      <c r="Z27" s="13"/>
    </row>
    <row r="28" spans="1:26" ht="12.75">
      <c r="A28" s="44">
        <v>21</v>
      </c>
      <c r="B28" s="112" t="s">
        <v>23</v>
      </c>
      <c r="C28" s="356">
        <f>'TABLE-3'!J28</f>
        <v>143.84836916482487</v>
      </c>
      <c r="D28" s="356">
        <f>'TABLE-2B'!J28</f>
        <v>143.84836916482487</v>
      </c>
      <c r="E28" s="357">
        <f>'TABLE-4'!N29</f>
        <v>19.322097029518577</v>
      </c>
      <c r="F28" s="357">
        <f>('TABLE-4'!D29*100)/('TABLE-4'!M29)</f>
        <v>1.4107458795046093</v>
      </c>
      <c r="G28" s="356">
        <f>'TABLE-4'!K29</f>
        <v>0.214172641772977</v>
      </c>
      <c r="H28" s="357">
        <f>'TABLE-4'!L29</f>
        <v>1.108433734939759</v>
      </c>
      <c r="K28" s="82"/>
      <c r="N28" s="13"/>
      <c r="O28" s="13"/>
      <c r="P28" s="13"/>
      <c r="Q28" s="13"/>
      <c r="R28" s="13"/>
      <c r="S28" s="13"/>
      <c r="T28" s="13"/>
      <c r="V28" s="362"/>
      <c r="Y28" s="13"/>
      <c r="Z28" s="13"/>
    </row>
    <row r="29" spans="1:26" ht="12.75">
      <c r="A29" s="44">
        <v>22</v>
      </c>
      <c r="B29" s="112" t="s">
        <v>245</v>
      </c>
      <c r="C29" s="356">
        <f>'TABLE-3'!J29</f>
        <v>601.7243040169541</v>
      </c>
      <c r="D29" s="356">
        <f>'TABLE-2B'!J29</f>
        <v>601.7243040169541</v>
      </c>
      <c r="E29" s="357">
        <f>'TABLE-4'!N30</f>
        <v>10.060033618826543</v>
      </c>
      <c r="F29" s="357">
        <f>('TABLE-4'!D30*100)/('TABLE-4'!M30)</f>
        <v>0.01600896502041143</v>
      </c>
      <c r="G29" s="356">
        <f>'TABLE-4'!K30</f>
        <v>0.4082286080204915</v>
      </c>
      <c r="H29" s="357">
        <f>'TABLE-4'!L30</f>
        <v>4.057924888605983</v>
      </c>
      <c r="K29" s="82"/>
      <c r="N29" s="13"/>
      <c r="O29" s="13"/>
      <c r="P29" s="13"/>
      <c r="Q29" s="13"/>
      <c r="R29" s="13"/>
      <c r="S29" s="13"/>
      <c r="T29" s="13"/>
      <c r="V29" s="362"/>
      <c r="Y29" s="13"/>
      <c r="Z29" s="13"/>
    </row>
    <row r="30" spans="1:26" ht="12.75">
      <c r="A30" s="44">
        <v>23</v>
      </c>
      <c r="B30" s="112" t="s">
        <v>160</v>
      </c>
      <c r="C30" s="356">
        <f>'TABLE-3'!J30</f>
        <v>249.49673318029312</v>
      </c>
      <c r="D30" s="356">
        <f>'TABLE-2B'!J30</f>
        <v>249.49673318029312</v>
      </c>
      <c r="E30" s="357">
        <f>'TABLE-4'!N31</f>
        <v>16.68671998490103</v>
      </c>
      <c r="F30" s="357">
        <f>('TABLE-4'!D31*100)/('TABLE-4'!M31)</f>
        <v>0</v>
      </c>
      <c r="G30" s="356">
        <f>'TABLE-4'!K31</f>
        <v>1.55236275273079</v>
      </c>
      <c r="H30" s="357">
        <f>'TABLE-4'!L31</f>
        <v>9.302983175455958</v>
      </c>
      <c r="K30" s="82"/>
      <c r="N30" s="13"/>
      <c r="O30" s="13"/>
      <c r="P30" s="13"/>
      <c r="Q30" s="13"/>
      <c r="R30" s="13"/>
      <c r="S30" s="13"/>
      <c r="T30" s="13"/>
      <c r="V30" s="362"/>
      <c r="Y30" s="13"/>
      <c r="Z30" s="13"/>
    </row>
    <row r="31" spans="1:26" ht="12.75">
      <c r="A31" s="44">
        <v>24</v>
      </c>
      <c r="B31" s="112" t="s">
        <v>22</v>
      </c>
      <c r="C31" s="356">
        <f>'TABLE-3'!J31</f>
        <v>561.5146617409374</v>
      </c>
      <c r="D31" s="356">
        <f>'TABLE-2B'!J31</f>
        <v>561.5146617409374</v>
      </c>
      <c r="E31" s="357">
        <f>'TABLE-4'!N32</f>
        <v>14.79900654626797</v>
      </c>
      <c r="F31" s="357">
        <f>('TABLE-4'!D32*100)/('TABLE-4'!M32)</f>
        <v>0.010691141155959077</v>
      </c>
      <c r="G31" s="356">
        <f>'TABLE-4'!K32</f>
        <v>0.06167966051514852</v>
      </c>
      <c r="H31" s="357">
        <f>'TABLE-4'!L32</f>
        <v>0.41678243956654626</v>
      </c>
      <c r="K31" s="82"/>
      <c r="N31" s="13"/>
      <c r="O31" s="13"/>
      <c r="P31" s="13"/>
      <c r="Q31" s="13"/>
      <c r="R31" s="13"/>
      <c r="S31" s="13"/>
      <c r="T31" s="13"/>
      <c r="V31" s="362"/>
      <c r="Y31" s="13"/>
      <c r="Z31" s="13"/>
    </row>
    <row r="32" spans="1:26" ht="12.75">
      <c r="A32" s="44">
        <v>25</v>
      </c>
      <c r="B32" s="112" t="s">
        <v>133</v>
      </c>
      <c r="C32" s="356">
        <f>'TABLE-3'!J32</f>
        <v>134.27784757678634</v>
      </c>
      <c r="D32" s="356">
        <f>'TABLE-2B'!J32</f>
        <v>134.27784757678634</v>
      </c>
      <c r="E32" s="357">
        <f>'TABLE-4'!N33</f>
        <v>58.15615543876413</v>
      </c>
      <c r="F32" s="357">
        <f>('TABLE-4'!D33*100)/('TABLE-4'!M33)</f>
        <v>1.540850453893932</v>
      </c>
      <c r="G32" s="356">
        <f>'TABLE-4'!K33</f>
        <v>0.5434782608695652</v>
      </c>
      <c r="H32" s="357">
        <f>'TABLE-4'!L33</f>
        <v>0.934515455447917</v>
      </c>
      <c r="K32" s="82"/>
      <c r="N32" s="13"/>
      <c r="O32" s="13"/>
      <c r="P32" s="13"/>
      <c r="Q32" s="13"/>
      <c r="R32" s="13"/>
      <c r="S32" s="13"/>
      <c r="T32" s="13"/>
      <c r="V32" s="362"/>
      <c r="Y32" s="13"/>
      <c r="Z32" s="13"/>
    </row>
    <row r="33" spans="1:26" ht="12.75">
      <c r="A33" s="44">
        <v>26</v>
      </c>
      <c r="B33" s="112" t="s">
        <v>18</v>
      </c>
      <c r="C33" s="356">
        <f>'TABLE-3'!J33</f>
        <v>57.57219304292227</v>
      </c>
      <c r="D33" s="356">
        <f>'TABLE-2B'!J33</f>
        <v>54.51981436001906</v>
      </c>
      <c r="E33" s="357">
        <f>'TABLE-4'!N34</f>
        <v>54.71474508467279</v>
      </c>
      <c r="F33" s="357">
        <f>('TABLE-4'!D34*100)/('TABLE-4'!M34)</f>
        <v>28.786281931687714</v>
      </c>
      <c r="G33" s="356">
        <f>'TABLE-4'!K34</f>
        <v>15.326425265499427</v>
      </c>
      <c r="H33" s="357">
        <f>'TABLE-4'!L34</f>
        <v>28.011508125974636</v>
      </c>
      <c r="K33" s="82"/>
      <c r="N33" s="13"/>
      <c r="O33" s="13"/>
      <c r="P33" s="13"/>
      <c r="Q33" s="13"/>
      <c r="R33" s="13"/>
      <c r="S33" s="13"/>
      <c r="T33" s="13"/>
      <c r="V33" s="362"/>
      <c r="Y33" s="13"/>
      <c r="Z33" s="13"/>
    </row>
    <row r="34" spans="1:26" ht="14.25">
      <c r="A34" s="151"/>
      <c r="B34" s="341" t="s">
        <v>212</v>
      </c>
      <c r="C34" s="358">
        <f>'TABLE-3'!J34</f>
        <v>62.35943706150192</v>
      </c>
      <c r="D34" s="356">
        <f>'TABLE-2B'!J34</f>
        <v>59.36882629047997</v>
      </c>
      <c r="E34" s="358">
        <f>'TABLE-4'!N35</f>
        <v>51.40520601102268</v>
      </c>
      <c r="F34" s="358">
        <f>('TABLE-4'!D35*100)/('TABLE-4'!M35)</f>
        <v>25.93717950011265</v>
      </c>
      <c r="G34" s="358">
        <f>'TABLE-4'!K35</f>
        <v>13.833758704987103</v>
      </c>
      <c r="H34" s="358">
        <f>'TABLE-4'!L35</f>
        <v>26.911201760422415</v>
      </c>
      <c r="K34" s="82"/>
      <c r="N34" s="13"/>
      <c r="O34" s="13"/>
      <c r="P34" s="13"/>
      <c r="Q34" s="13"/>
      <c r="R34" s="13"/>
      <c r="S34" s="13"/>
      <c r="T34" s="13"/>
      <c r="V34" s="362"/>
      <c r="Y34" s="13"/>
      <c r="Z34" s="13"/>
    </row>
    <row r="35" spans="1:26" ht="12.75">
      <c r="A35" s="44">
        <v>29</v>
      </c>
      <c r="B35" s="47" t="s">
        <v>214</v>
      </c>
      <c r="C35" s="356">
        <f>'TABLE-3'!J35</f>
        <v>137.27057984986314</v>
      </c>
      <c r="D35" s="356">
        <f>'TABLE-2B'!J35</f>
        <v>137.27057984986314</v>
      </c>
      <c r="E35" s="357">
        <f>'TABLE-4'!N36</f>
        <v>43.575422713353746</v>
      </c>
      <c r="F35" s="357">
        <f>('TABLE-4'!D36*100)/('TABLE-4'!M36)</f>
        <v>22.841831979763015</v>
      </c>
      <c r="G35" s="356">
        <f>'TABLE-4'!K36</f>
        <v>0.6633604047397151</v>
      </c>
      <c r="H35" s="357">
        <f>'TABLE-4'!L36</f>
        <v>1.522326952749049</v>
      </c>
      <c r="K35" s="82"/>
      <c r="N35" s="13"/>
      <c r="O35" s="13"/>
      <c r="P35" s="13"/>
      <c r="Q35" s="13"/>
      <c r="R35" s="13"/>
      <c r="S35" s="13"/>
      <c r="T35" s="13"/>
      <c r="V35" s="362"/>
      <c r="Y35" s="13"/>
      <c r="Z35" s="13"/>
    </row>
    <row r="36" spans="1:26" ht="12.75">
      <c r="A36" s="44">
        <v>30</v>
      </c>
      <c r="B36" s="47" t="s">
        <v>205</v>
      </c>
      <c r="C36" s="356">
        <f>'TABLE-3'!J36</f>
        <v>144.75806451612902</v>
      </c>
      <c r="D36" s="356">
        <f>'TABLE-2B'!J36</f>
        <v>144.75806451612902</v>
      </c>
      <c r="E36" s="357">
        <f>'TABLE-4'!N37</f>
        <v>42.22230057708355</v>
      </c>
      <c r="F36" s="357">
        <f>('TABLE-4'!D37*100)/('TABLE-4'!M37)</f>
        <v>14.958334802486982</v>
      </c>
      <c r="G36" s="356">
        <f>'TABLE-4'!K37</f>
        <v>1.4593592922988923</v>
      </c>
      <c r="H36" s="357">
        <f>'TABLE-4'!L37</f>
        <v>3.456370856994396</v>
      </c>
      <c r="K36" s="82"/>
      <c r="N36" s="13"/>
      <c r="O36" s="13"/>
      <c r="P36" s="13"/>
      <c r="Q36" s="13"/>
      <c r="R36" s="13"/>
      <c r="S36" s="13"/>
      <c r="T36" s="13"/>
      <c r="V36" s="362"/>
      <c r="Y36" s="13"/>
      <c r="Z36" s="13"/>
    </row>
    <row r="37" spans="1:26" ht="12.75">
      <c r="A37" s="44">
        <v>31</v>
      </c>
      <c r="B37" s="47" t="s">
        <v>206</v>
      </c>
      <c r="C37" s="356">
        <f>'TABLE-3'!J37</f>
        <v>96.47198515769945</v>
      </c>
      <c r="D37" s="356">
        <f>'TABLE-2B'!J37</f>
        <v>96.47198515769945</v>
      </c>
      <c r="E37" s="357">
        <f>'TABLE-4'!N38</f>
        <v>47.87224222283763</v>
      </c>
      <c r="F37" s="357">
        <f>('TABLE-4'!D38*100)/('TABLE-4'!M38)</f>
        <v>11.112649619988307</v>
      </c>
      <c r="G37" s="356">
        <f>'TABLE-4'!K38</f>
        <v>5.557094064432752</v>
      </c>
      <c r="H37" s="357">
        <f>'TABLE-4'!L38</f>
        <v>11.608175858079445</v>
      </c>
      <c r="K37" s="82"/>
      <c r="N37" s="13"/>
      <c r="O37" s="13"/>
      <c r="P37" s="13"/>
      <c r="Q37" s="13"/>
      <c r="R37" s="13"/>
      <c r="S37" s="13"/>
      <c r="T37" s="13"/>
      <c r="V37" s="362"/>
      <c r="Y37" s="13"/>
      <c r="Z37" s="13"/>
    </row>
    <row r="38" spans="1:26" ht="12.75">
      <c r="A38" s="44">
        <v>32</v>
      </c>
      <c r="B38" s="47" t="s">
        <v>207</v>
      </c>
      <c r="C38" s="356">
        <f>'TABLE-3'!J38</f>
        <v>348.2706766917293</v>
      </c>
      <c r="D38" s="356">
        <f>'TABLE-2B'!J38</f>
        <v>348.2706766917293</v>
      </c>
      <c r="E38" s="357">
        <f>'TABLE-4'!N39</f>
        <v>46.8566493955095</v>
      </c>
      <c r="F38" s="357">
        <f>('TABLE-4'!D39*100)/('TABLE-4'!M39)</f>
        <v>4.948186528497409</v>
      </c>
      <c r="G38" s="356">
        <f>'TABLE-4'!K39</f>
        <v>0</v>
      </c>
      <c r="H38" s="357">
        <f>'TABLE-4'!L39</f>
        <v>0</v>
      </c>
      <c r="K38" s="82"/>
      <c r="N38" s="13"/>
      <c r="O38" s="13"/>
      <c r="P38" s="13"/>
      <c r="Q38" s="13"/>
      <c r="R38" s="13"/>
      <c r="S38" s="13"/>
      <c r="T38" s="13"/>
      <c r="V38" s="362"/>
      <c r="Y38" s="13"/>
      <c r="Z38" s="13"/>
    </row>
    <row r="39" spans="1:26" ht="12.75">
      <c r="A39" s="88">
        <v>33</v>
      </c>
      <c r="B39" s="89" t="s">
        <v>328</v>
      </c>
      <c r="C39" s="356">
        <f>'TABLE-3'!J39</f>
        <v>277.86259541984737</v>
      </c>
      <c r="D39" s="356">
        <f>'TABLE-2B'!J40</f>
        <v>65.17241379310344</v>
      </c>
      <c r="E39" s="357">
        <f>'TABLE-4'!N40</f>
        <v>23.390894819466247</v>
      </c>
      <c r="F39" s="357">
        <f>('TABLE-4'!D40*100)/('TABLE-4'!M40)</f>
        <v>0.18315018315018314</v>
      </c>
      <c r="G39" s="356">
        <f>'TABLE-4'!K40</f>
        <v>0</v>
      </c>
      <c r="H39" s="357">
        <f>'TABLE-4'!L40</f>
        <v>0</v>
      </c>
      <c r="K39" s="82"/>
      <c r="N39" s="13"/>
      <c r="O39" s="13"/>
      <c r="P39" s="13"/>
      <c r="Q39" s="13"/>
      <c r="R39" s="13"/>
      <c r="S39" s="13"/>
      <c r="T39" s="13"/>
      <c r="V39" s="362"/>
      <c r="Y39" s="13"/>
      <c r="Z39" s="13"/>
    </row>
    <row r="40" spans="1:26" ht="12.75">
      <c r="A40" s="44">
        <v>34</v>
      </c>
      <c r="B40" s="47" t="s">
        <v>224</v>
      </c>
      <c r="C40" s="356">
        <f>'TABLE-3'!J40</f>
        <v>65.17241379310344</v>
      </c>
      <c r="D40" s="356">
        <f>'TABLE-2B'!J40</f>
        <v>65.17241379310344</v>
      </c>
      <c r="E40" s="357">
        <f>'TABLE-4'!N41</f>
        <v>37.56613756613756</v>
      </c>
      <c r="F40" s="357">
        <f>('TABLE-4'!D41*100)/('TABLE-4'!M41)</f>
        <v>0</v>
      </c>
      <c r="G40" s="356">
        <f>'TABLE-4'!K41</f>
        <v>0.6349206349206349</v>
      </c>
      <c r="H40" s="357">
        <f>'TABLE-4'!L41</f>
        <v>1.6901408450704223</v>
      </c>
      <c r="K40" s="82"/>
      <c r="N40" s="13"/>
      <c r="O40" s="13"/>
      <c r="P40" s="13"/>
      <c r="Q40" s="13"/>
      <c r="R40" s="13"/>
      <c r="S40" s="13"/>
      <c r="T40" s="13"/>
      <c r="V40" s="362"/>
      <c r="Y40" s="13"/>
      <c r="Z40" s="13"/>
    </row>
    <row r="41" spans="1:26" ht="12.75">
      <c r="A41" s="44">
        <v>35</v>
      </c>
      <c r="B41" s="47" t="s">
        <v>236</v>
      </c>
      <c r="C41" s="356">
        <f>'TABLE-3'!J41</f>
        <v>57.447429906542055</v>
      </c>
      <c r="D41" s="356">
        <f>'TABLE-2B'!J41</f>
        <v>57.447429906542055</v>
      </c>
      <c r="E41" s="357">
        <f>'TABLE-4'!N42</f>
        <v>36.56329435688866</v>
      </c>
      <c r="F41" s="357">
        <f>('TABLE-4'!D42*100)/('TABLE-4'!M42)</f>
        <v>9.150991357397052</v>
      </c>
      <c r="G41" s="356">
        <f>'TABLE-4'!K42</f>
        <v>2.8978139298423997</v>
      </c>
      <c r="H41" s="357">
        <f>'TABLE-4'!L42</f>
        <v>7.92547274749722</v>
      </c>
      <c r="K41" s="82"/>
      <c r="N41" s="13"/>
      <c r="O41" s="13"/>
      <c r="P41" s="13"/>
      <c r="Q41" s="13"/>
      <c r="R41" s="13"/>
      <c r="S41" s="13"/>
      <c r="T41" s="13"/>
      <c r="V41" s="362"/>
      <c r="Y41" s="13"/>
      <c r="Z41" s="13"/>
    </row>
    <row r="42" spans="1:26" ht="12.75">
      <c r="A42" s="44">
        <v>36</v>
      </c>
      <c r="B42" s="47" t="s">
        <v>24</v>
      </c>
      <c r="C42" s="356">
        <f>'TABLE-3'!J42</f>
        <v>14.018945570308253</v>
      </c>
      <c r="D42" s="356">
        <f>'TABLE-2B'!J42</f>
        <v>14.018945570308253</v>
      </c>
      <c r="E42" s="357">
        <f>'TABLE-4'!N43</f>
        <v>51.01080033231792</v>
      </c>
      <c r="F42" s="357">
        <f>('TABLE-4'!D43*100)/('TABLE-4'!M43)</f>
        <v>3.0185544170589864</v>
      </c>
      <c r="G42" s="356">
        <f>'TABLE-4'!K43</f>
        <v>1.0800332317917474</v>
      </c>
      <c r="H42" s="357">
        <f>'TABLE-4'!L43</f>
        <v>2.1172638436482085</v>
      </c>
      <c r="K42" s="82"/>
      <c r="N42" s="13"/>
      <c r="O42" s="13"/>
      <c r="P42" s="13"/>
      <c r="Q42" s="13"/>
      <c r="R42" s="13"/>
      <c r="S42" s="13"/>
      <c r="T42" s="13"/>
      <c r="V42" s="362"/>
      <c r="Y42" s="13"/>
      <c r="Z42" s="13"/>
    </row>
    <row r="43" spans="1:26" ht="12.75">
      <c r="A43" s="44">
        <v>37</v>
      </c>
      <c r="B43" s="47" t="s">
        <v>209</v>
      </c>
      <c r="C43" s="356">
        <f>'TABLE-3'!J43</f>
        <v>120.99925428784488</v>
      </c>
      <c r="D43" s="356">
        <f>'TABLE-2B'!J43</f>
        <v>120.99925428784488</v>
      </c>
      <c r="E43" s="357">
        <f>'TABLE-4'!N44</f>
        <v>13.65709355355602</v>
      </c>
      <c r="F43" s="357">
        <f>('TABLE-4'!D44*100)/('TABLE-4'!M44)</f>
        <v>12.424503882657463</v>
      </c>
      <c r="G43" s="356">
        <f>'TABLE-4'!K44</f>
        <v>0</v>
      </c>
      <c r="H43" s="357">
        <f>'TABLE-4'!L44</f>
        <v>0</v>
      </c>
      <c r="K43" s="82"/>
      <c r="N43" s="13"/>
      <c r="O43" s="13"/>
      <c r="P43" s="13"/>
      <c r="Q43" s="13"/>
      <c r="R43" s="13"/>
      <c r="S43" s="13"/>
      <c r="T43" s="13"/>
      <c r="V43" s="362"/>
      <c r="Y43" s="13"/>
      <c r="Z43" s="13"/>
    </row>
    <row r="44" spans="1:26" ht="12.75">
      <c r="A44" s="44">
        <v>38</v>
      </c>
      <c r="B44" s="47" t="s">
        <v>329</v>
      </c>
      <c r="C44" s="356">
        <f>'TABLE-3'!J44</f>
        <v>15.592680986475735</v>
      </c>
      <c r="D44" s="356">
        <f>'TABLE-2B'!J45</f>
        <v>88.41805721250434</v>
      </c>
      <c r="E44" s="357">
        <f>'TABLE-4'!N45</f>
        <v>58.29081632653062</v>
      </c>
      <c r="F44" s="357">
        <f>('TABLE-4'!D45*100)/('TABLE-4'!M45)</f>
        <v>1.1479591836734695</v>
      </c>
      <c r="G44" s="356">
        <f>'TABLE-4'!K45</f>
        <v>0.5102040816326531</v>
      </c>
      <c r="H44" s="357">
        <f>'TABLE-4'!L45</f>
        <v>0.87527352297593</v>
      </c>
      <c r="K44" s="82"/>
      <c r="N44" s="13"/>
      <c r="O44" s="13"/>
      <c r="P44" s="13"/>
      <c r="Q44" s="13"/>
      <c r="R44" s="13"/>
      <c r="S44" s="13"/>
      <c r="T44" s="13"/>
      <c r="V44" s="362"/>
      <c r="Y44" s="13"/>
      <c r="Z44" s="13"/>
    </row>
    <row r="45" spans="1:26" ht="12.75">
      <c r="A45" s="44">
        <v>39</v>
      </c>
      <c r="B45" s="47" t="s">
        <v>331</v>
      </c>
      <c r="C45" s="356">
        <f>'TABLE-3'!J45</f>
        <v>88.41805721250434</v>
      </c>
      <c r="D45" s="356">
        <f>'TABLE-2B'!J45</f>
        <v>88.41805721250434</v>
      </c>
      <c r="E45" s="357">
        <f>'TABLE-4'!N46</f>
        <v>32.29090611729934</v>
      </c>
      <c r="F45" s="357">
        <f>('TABLE-4'!D46*100)/('TABLE-4'!M46)</f>
        <v>12.603751102492362</v>
      </c>
      <c r="G45" s="356">
        <f>'TABLE-4'!K46</f>
        <v>0.22020642161644363</v>
      </c>
      <c r="H45" s="357">
        <f>'TABLE-4'!L46</f>
        <v>0.6819456252374148</v>
      </c>
      <c r="J45" s="227"/>
      <c r="K45" s="82"/>
      <c r="N45" s="13"/>
      <c r="O45" s="13"/>
      <c r="P45" s="13"/>
      <c r="Q45" s="13"/>
      <c r="R45" s="13"/>
      <c r="S45" s="13"/>
      <c r="T45" s="13"/>
      <c r="V45" s="362"/>
      <c r="Y45" s="13"/>
      <c r="Z45" s="13"/>
    </row>
    <row r="46" spans="1:26" ht="14.25">
      <c r="A46" s="151"/>
      <c r="B46" s="341" t="s">
        <v>211</v>
      </c>
      <c r="C46" s="358">
        <f>'TABLE-3'!J46</f>
        <v>116.1576198325018</v>
      </c>
      <c r="D46" s="356">
        <f>'TABLE-2B'!J46</f>
        <v>116.1576198325018</v>
      </c>
      <c r="E46" s="358">
        <f>'TABLE-4'!N47</f>
        <v>40.70711719291181</v>
      </c>
      <c r="F46" s="358">
        <f>('TABLE-4'!D47*100)/('TABLE-4'!M47)</f>
        <v>16.565276689173803</v>
      </c>
      <c r="G46" s="358">
        <f>'TABLE-4'!K47</f>
        <v>1.2033767896050105</v>
      </c>
      <c r="H46" s="358">
        <f>'TABLE-4'!L47</f>
        <v>2.95618278224465</v>
      </c>
      <c r="J46" s="227"/>
      <c r="K46" s="82"/>
      <c r="L46" s="84"/>
      <c r="M46" s="8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361"/>
    </row>
    <row r="47" spans="1:26" ht="14.25">
      <c r="A47" s="151"/>
      <c r="B47" s="220" t="s">
        <v>117</v>
      </c>
      <c r="C47" s="358">
        <f>'TABLE-3'!J47</f>
        <v>62.96948125884575</v>
      </c>
      <c r="D47" s="356">
        <f>'TABLE-2B'!J47</f>
        <v>60.2221170123596</v>
      </c>
      <c r="E47" s="358">
        <f>'TABLE-4'!N48</f>
        <v>57.5587198476005</v>
      </c>
      <c r="F47" s="358">
        <f>('TABLE-4'!D48*100)/('TABLE-4'!M48)</f>
        <v>30.02142077400286</v>
      </c>
      <c r="G47" s="358">
        <f>'TABLE-4'!K48</f>
        <v>12.628448691204719</v>
      </c>
      <c r="H47" s="358">
        <f>'TABLE-4'!L48</f>
        <v>21.940113895238362</v>
      </c>
      <c r="I47" s="14"/>
      <c r="J47" s="361"/>
      <c r="K47" s="82"/>
      <c r="L47" s="84"/>
      <c r="M47" s="8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361"/>
    </row>
    <row r="48" spans="1:26" ht="15">
      <c r="A48" s="44"/>
      <c r="B48" s="84"/>
      <c r="C48" s="17"/>
      <c r="D48" s="17"/>
      <c r="J48" s="363"/>
      <c r="K48" s="84"/>
      <c r="L48" s="84"/>
      <c r="M48" s="226"/>
      <c r="N48" s="226"/>
      <c r="O48" s="226"/>
      <c r="P48" s="226"/>
      <c r="Q48" s="226"/>
      <c r="R48" s="226"/>
      <c r="U48" s="82"/>
      <c r="X48" s="82"/>
      <c r="Y48" s="13"/>
      <c r="Z48" s="13"/>
    </row>
    <row r="49" spans="1:26" ht="12.75">
      <c r="A49" s="44"/>
      <c r="J49" s="36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14"/>
      <c r="X49" s="84"/>
      <c r="Y49" s="13"/>
      <c r="Z49" s="13"/>
    </row>
    <row r="50" spans="1:26" ht="15" customHeight="1">
      <c r="A50" s="44"/>
      <c r="B50" s="84"/>
      <c r="C50" s="17"/>
      <c r="D50" s="17"/>
      <c r="E50" s="17" t="s">
        <v>31</v>
      </c>
      <c r="F50" s="141"/>
      <c r="G50" s="17" t="s">
        <v>31</v>
      </c>
      <c r="H50" s="17"/>
      <c r="I50" s="14"/>
      <c r="J50" s="363"/>
      <c r="K50" s="84"/>
      <c r="L50" s="84"/>
      <c r="M50" s="84"/>
      <c r="N50" s="87"/>
      <c r="O50" s="87"/>
      <c r="Q50" s="87"/>
      <c r="R50" s="87"/>
      <c r="S50" s="87"/>
      <c r="T50" s="87"/>
      <c r="U50" s="87"/>
      <c r="V50" s="87"/>
      <c r="W50" s="289"/>
      <c r="X50" s="82"/>
      <c r="Y50" s="13"/>
      <c r="Z50" s="13"/>
    </row>
    <row r="51" spans="1:26" ht="12.75">
      <c r="A51" s="143"/>
      <c r="B51" s="153" t="s">
        <v>5</v>
      </c>
      <c r="C51" s="354" t="s">
        <v>106</v>
      </c>
      <c r="D51" s="354" t="s">
        <v>107</v>
      </c>
      <c r="E51" s="354" t="s">
        <v>108</v>
      </c>
      <c r="F51" s="134" t="s">
        <v>3</v>
      </c>
      <c r="G51" s="354" t="s">
        <v>109</v>
      </c>
      <c r="H51" s="354" t="s">
        <v>110</v>
      </c>
      <c r="I51" s="14"/>
      <c r="J51" s="227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289"/>
      <c r="X51" s="87"/>
      <c r="Y51" s="13"/>
      <c r="Z51" s="361"/>
    </row>
    <row r="52" spans="1:26" ht="12.75">
      <c r="A52" s="143" t="s">
        <v>116</v>
      </c>
      <c r="B52" s="168"/>
      <c r="C52" s="171" t="s">
        <v>111</v>
      </c>
      <c r="D52" s="171"/>
      <c r="E52" s="172"/>
      <c r="F52" s="355" t="s">
        <v>162</v>
      </c>
      <c r="G52" s="172" t="s">
        <v>93</v>
      </c>
      <c r="H52" s="172" t="s">
        <v>112</v>
      </c>
      <c r="I52" s="14"/>
      <c r="J52" s="227"/>
      <c r="K52" s="84"/>
      <c r="L52" s="84"/>
      <c r="M52" s="84"/>
      <c r="N52" s="87"/>
      <c r="O52" s="87"/>
      <c r="P52" s="87"/>
      <c r="Q52" s="87"/>
      <c r="R52" s="87"/>
      <c r="S52" s="84"/>
      <c r="T52" s="84"/>
      <c r="U52" s="84"/>
      <c r="V52" s="84"/>
      <c r="W52" s="14"/>
      <c r="X52" s="84"/>
      <c r="Y52" s="360"/>
      <c r="Z52" s="361"/>
    </row>
    <row r="53" spans="1:26" ht="12.75">
      <c r="A53" s="143" t="s">
        <v>6</v>
      </c>
      <c r="B53" s="168"/>
      <c r="C53" s="171"/>
      <c r="D53" s="171"/>
      <c r="E53" s="470" t="s">
        <v>113</v>
      </c>
      <c r="F53" s="484"/>
      <c r="G53" s="484"/>
      <c r="H53" s="160"/>
      <c r="I53" s="14"/>
      <c r="J53" s="227"/>
      <c r="K53" s="84"/>
      <c r="L53" s="84"/>
      <c r="M53" s="84"/>
      <c r="N53" s="87"/>
      <c r="O53" s="87"/>
      <c r="P53" s="87"/>
      <c r="Q53" s="87"/>
      <c r="R53" s="84"/>
      <c r="S53" s="84"/>
      <c r="T53" s="84"/>
      <c r="U53" s="84"/>
      <c r="V53" s="84"/>
      <c r="W53" s="14"/>
      <c r="X53" s="84"/>
      <c r="Y53" s="13"/>
      <c r="Z53" s="13"/>
    </row>
    <row r="54" spans="1:26" ht="15" customHeight="1">
      <c r="A54" s="44">
        <v>40</v>
      </c>
      <c r="B54" s="47" t="s">
        <v>73</v>
      </c>
      <c r="C54" s="356">
        <f>'TABLE-3'!J54</f>
        <v>43.76877486400909</v>
      </c>
      <c r="D54" s="356">
        <f>'TABLE-2B'!J54</f>
        <v>43.76877486400909</v>
      </c>
      <c r="E54" s="357">
        <f>'TABLE-4'!N56</f>
        <v>94.7393804488963</v>
      </c>
      <c r="F54" s="357">
        <f>('TABLE-4'!D56*100)/('TABLE-4'!M56)</f>
        <v>71.39677239844185</v>
      </c>
      <c r="G54" s="357">
        <f>'TABLE-4'!K56</f>
        <v>29.463921350398813</v>
      </c>
      <c r="H54" s="357">
        <f>'TABLE-4'!L56</f>
        <v>31.099972588792735</v>
      </c>
      <c r="J54" s="227"/>
      <c r="K54" s="82"/>
      <c r="N54" s="13"/>
      <c r="O54" s="13"/>
      <c r="P54" s="13"/>
      <c r="Q54" s="362"/>
      <c r="R54" s="13"/>
      <c r="S54" s="13"/>
      <c r="T54" s="13"/>
      <c r="U54" s="362"/>
      <c r="V54" s="362"/>
      <c r="X54" s="362"/>
      <c r="Y54" s="13"/>
      <c r="Z54" s="13"/>
    </row>
    <row r="55" spans="1:26" ht="15" customHeight="1">
      <c r="A55" s="44">
        <v>41</v>
      </c>
      <c r="B55" s="47" t="s">
        <v>250</v>
      </c>
      <c r="C55" s="356">
        <f>'TABLE-3'!J55</f>
        <v>88.21171587241855</v>
      </c>
      <c r="D55" s="356">
        <f>'TABLE-2B'!J55</f>
        <v>62.17257933928592</v>
      </c>
      <c r="E55" s="357">
        <f>'TABLE-4'!N57</f>
        <v>88.45215604996241</v>
      </c>
      <c r="F55" s="357">
        <f>('TABLE-4'!D57*100)/('TABLE-4'!M57)</f>
        <v>70.69477815887456</v>
      </c>
      <c r="G55" s="357">
        <f>'TABLE-4'!K57</f>
        <v>29.736248418040756</v>
      </c>
      <c r="H55" s="357">
        <f>'TABLE-4'!L57</f>
        <v>33.618455158113015</v>
      </c>
      <c r="J55" s="227"/>
      <c r="K55" s="82"/>
      <c r="N55" s="13"/>
      <c r="O55" s="13"/>
      <c r="P55" s="13"/>
      <c r="Q55" s="362"/>
      <c r="R55" s="13"/>
      <c r="S55" s="13"/>
      <c r="T55" s="13"/>
      <c r="U55" s="362"/>
      <c r="V55" s="362"/>
      <c r="X55" s="362"/>
      <c r="Y55" s="13"/>
      <c r="Z55" s="13"/>
    </row>
    <row r="56" spans="1:26" ht="15" customHeight="1">
      <c r="A56" s="44">
        <v>42</v>
      </c>
      <c r="B56" s="47" t="s">
        <v>28</v>
      </c>
      <c r="C56" s="356">
        <f>'TABLE-3'!J56</f>
        <v>71.31580007249588</v>
      </c>
      <c r="D56" s="356">
        <f>'TABLE-2B'!J56</f>
        <v>34.95509283499134</v>
      </c>
      <c r="E56" s="357">
        <f>'TABLE-4'!N58</f>
        <v>89.15773706648231</v>
      </c>
      <c r="F56" s="357">
        <f>('TABLE-4'!D58*100)/('TABLE-4'!M58)</f>
        <v>66.2057840765065</v>
      </c>
      <c r="G56" s="357">
        <f>'TABLE-4'!K58</f>
        <v>34.589238391519764</v>
      </c>
      <c r="H56" s="357">
        <f>'TABLE-4'!L58</f>
        <v>38.79555440682347</v>
      </c>
      <c r="J56" s="227"/>
      <c r="K56" s="82"/>
      <c r="N56" s="13"/>
      <c r="O56" s="13"/>
      <c r="P56" s="13"/>
      <c r="Q56" s="362"/>
      <c r="R56" s="13"/>
      <c r="S56" s="13"/>
      <c r="T56" s="13"/>
      <c r="U56" s="362"/>
      <c r="V56" s="362"/>
      <c r="X56" s="362"/>
      <c r="Y56" s="13"/>
      <c r="Z56" s="13"/>
    </row>
    <row r="57" spans="1:26" ht="15" customHeight="1">
      <c r="A57" s="44">
        <v>43</v>
      </c>
      <c r="B57" s="47" t="s">
        <v>217</v>
      </c>
      <c r="C57" s="356">
        <f>'TABLE-3'!J57</f>
        <v>119.03890789313681</v>
      </c>
      <c r="D57" s="356">
        <f>'TABLE-2B'!J57</f>
        <v>72.1094010225284</v>
      </c>
      <c r="E57" s="357">
        <f>'TABLE-4'!N59</f>
        <v>86.69228005601707</v>
      </c>
      <c r="F57" s="357">
        <f>('TABLE-4'!D59*100)/('TABLE-4'!M59)</f>
        <v>77.55137953030714</v>
      </c>
      <c r="G57" s="357">
        <f>'TABLE-4'!K59</f>
        <v>18.677733215042487</v>
      </c>
      <c r="H57" s="357">
        <f>'TABLE-4'!L59</f>
        <v>21.54486328306706</v>
      </c>
      <c r="J57" s="227"/>
      <c r="K57" s="82"/>
      <c r="N57" s="13"/>
      <c r="O57" s="13"/>
      <c r="P57" s="13"/>
      <c r="Q57" s="362"/>
      <c r="R57" s="13"/>
      <c r="S57" s="13"/>
      <c r="T57" s="13"/>
      <c r="U57" s="362"/>
      <c r="V57" s="362"/>
      <c r="X57" s="362"/>
      <c r="Y57" s="13"/>
      <c r="Z57" s="13"/>
    </row>
    <row r="58" spans="1:26" ht="15" customHeight="1">
      <c r="A58" s="44">
        <v>44</v>
      </c>
      <c r="B58" s="47" t="s">
        <v>27</v>
      </c>
      <c r="C58" s="356">
        <f>'TABLE-3'!J58</f>
        <v>28.095824597361812</v>
      </c>
      <c r="D58" s="356">
        <f>'TABLE-2B'!J58</f>
        <v>21.351811284211315</v>
      </c>
      <c r="E58" s="357">
        <f>'TABLE-4'!N60</f>
        <v>75.22236900044034</v>
      </c>
      <c r="F58" s="357">
        <f>('TABLE-4'!D60*100)/('TABLE-4'!M60)</f>
        <v>35.76398062527521</v>
      </c>
      <c r="G58" s="357">
        <f>'TABLE-4'!K60</f>
        <v>18.000880669308675</v>
      </c>
      <c r="H58" s="357">
        <f>'TABLE-4'!L60</f>
        <v>23.930223028742024</v>
      </c>
      <c r="J58" s="227"/>
      <c r="K58" s="82"/>
      <c r="N58" s="13"/>
      <c r="O58" s="13"/>
      <c r="P58" s="13"/>
      <c r="Q58" s="362"/>
      <c r="R58" s="13"/>
      <c r="S58" s="13"/>
      <c r="T58" s="13"/>
      <c r="U58" s="362"/>
      <c r="V58" s="362"/>
      <c r="X58" s="362"/>
      <c r="Y58" s="13"/>
      <c r="Z58" s="13"/>
    </row>
    <row r="59" spans="1:26" ht="15" customHeight="1">
      <c r="A59" s="44">
        <v>45</v>
      </c>
      <c r="B59" s="47" t="s">
        <v>344</v>
      </c>
      <c r="C59" s="356">
        <f>'TABLE-3'!J59</f>
        <v>60.39191336651898</v>
      </c>
      <c r="D59" s="356">
        <f>'TABLE-2B'!J59</f>
        <v>60.39191336651898</v>
      </c>
      <c r="E59" s="357">
        <f>'TABLE-4'!N61</f>
        <v>83.429467630914</v>
      </c>
      <c r="F59" s="357">
        <f>('TABLE-4'!D61*100)/('TABLE-4'!M61)</f>
        <v>68.04972263367314</v>
      </c>
      <c r="G59" s="357">
        <f>'TABLE-4'!K61</f>
        <v>33.356568208881534</v>
      </c>
      <c r="H59" s="357">
        <f>'TABLE-4'!L61</f>
        <v>39.98175843150361</v>
      </c>
      <c r="J59" s="227"/>
      <c r="K59" s="82"/>
      <c r="N59" s="13"/>
      <c r="O59" s="13"/>
      <c r="P59" s="13"/>
      <c r="Q59" s="362"/>
      <c r="R59" s="13"/>
      <c r="S59" s="13"/>
      <c r="T59" s="13"/>
      <c r="U59" s="362"/>
      <c r="V59" s="362"/>
      <c r="X59" s="362"/>
      <c r="Y59" s="13"/>
      <c r="Z59" s="13"/>
    </row>
    <row r="60" spans="1:26" ht="15" customHeight="1">
      <c r="A60" s="44">
        <v>46</v>
      </c>
      <c r="B60" s="47" t="s">
        <v>25</v>
      </c>
      <c r="C60" s="356">
        <f>'TABLE-3'!J60</f>
        <v>102.4383394181686</v>
      </c>
      <c r="D60" s="356">
        <f>'TABLE-2B'!J60</f>
        <v>30.8079890307766</v>
      </c>
      <c r="E60" s="357">
        <f>'TABLE-4'!N62</f>
        <v>86.68561316960694</v>
      </c>
      <c r="F60" s="357">
        <f>('TABLE-4'!D62*100)/('TABLE-4'!M62)</f>
        <v>72.86717786476487</v>
      </c>
      <c r="G60" s="357">
        <f>'TABLE-4'!K62</f>
        <v>62.067671188803686</v>
      </c>
      <c r="H60" s="357">
        <f>'TABLE-4'!L62</f>
        <v>71.60089075838178</v>
      </c>
      <c r="J60" s="227"/>
      <c r="K60" s="82"/>
      <c r="N60" s="13"/>
      <c r="O60" s="13"/>
      <c r="P60" s="13"/>
      <c r="Q60" s="362"/>
      <c r="R60" s="13"/>
      <c r="S60" s="13"/>
      <c r="T60" s="13"/>
      <c r="U60" s="362"/>
      <c r="V60" s="362"/>
      <c r="X60" s="362"/>
      <c r="Y60" s="13"/>
      <c r="Z60" s="13"/>
    </row>
    <row r="61" spans="1:26" ht="15" customHeight="1">
      <c r="A61" s="44">
        <v>47</v>
      </c>
      <c r="B61" s="47" t="s">
        <v>26</v>
      </c>
      <c r="C61" s="356">
        <f>'TABLE-3'!J61</f>
        <v>56.24897580160594</v>
      </c>
      <c r="D61" s="356">
        <f>'TABLE-2B'!J61</f>
        <v>56.24897580160594</v>
      </c>
      <c r="E61" s="357">
        <f>'TABLE-4'!N63</f>
        <v>91.51250303471716</v>
      </c>
      <c r="F61" s="357">
        <f>('TABLE-4'!D63*100)/('TABLE-4'!M63)</f>
        <v>54.17334304442826</v>
      </c>
      <c r="G61" s="357">
        <f>'TABLE-4'!K63</f>
        <v>17.329448895362955</v>
      </c>
      <c r="H61" s="357">
        <f>'TABLE-4'!L63</f>
        <v>18.93670080118852</v>
      </c>
      <c r="J61" s="227"/>
      <c r="K61" s="82"/>
      <c r="N61" s="13"/>
      <c r="O61" s="13"/>
      <c r="P61" s="13"/>
      <c r="Q61" s="362"/>
      <c r="R61" s="13"/>
      <c r="S61" s="13"/>
      <c r="T61" s="13"/>
      <c r="U61" s="362"/>
      <c r="V61" s="362"/>
      <c r="X61" s="362"/>
      <c r="Y61" s="13"/>
      <c r="Z61" s="13"/>
    </row>
    <row r="62" spans="1:26" ht="15" customHeight="1">
      <c r="A62" s="44"/>
      <c r="B62" s="220" t="s">
        <v>117</v>
      </c>
      <c r="C62" s="358">
        <f>'TABLE-3'!J62</f>
        <v>75.4823258932848</v>
      </c>
      <c r="D62" s="356">
        <f>'TABLE-2B'!J62</f>
        <v>54.83411565603347</v>
      </c>
      <c r="E62" s="341">
        <f>'TABLE-4'!N64</f>
        <v>86.12385766307175</v>
      </c>
      <c r="F62" s="358">
        <f>('TABLE-4'!D64*100)/('TABLE-4'!M64)</f>
        <v>69.46553772332348</v>
      </c>
      <c r="G62" s="111">
        <f>'TABLE-4'!K64</f>
        <v>28.242994572686403</v>
      </c>
      <c r="H62" s="111">
        <f>'TABLE-4'!L64</f>
        <v>32.79346204297634</v>
      </c>
      <c r="J62" s="227"/>
      <c r="K62" s="82"/>
      <c r="N62" s="13"/>
      <c r="O62" s="13"/>
      <c r="P62" s="13"/>
      <c r="Q62" s="362"/>
      <c r="R62" s="13"/>
      <c r="S62" s="13"/>
      <c r="T62" s="13"/>
      <c r="U62" s="362"/>
      <c r="V62" s="362"/>
      <c r="X62" s="362"/>
      <c r="Y62" s="13"/>
      <c r="Z62" s="13"/>
    </row>
    <row r="63" spans="1:26" ht="15" customHeight="1">
      <c r="A63" s="44"/>
      <c r="B63" s="112"/>
      <c r="C63" s="356"/>
      <c r="D63" s="357"/>
      <c r="E63" s="357"/>
      <c r="F63" s="357"/>
      <c r="G63" s="357"/>
      <c r="H63" s="357"/>
      <c r="J63" s="227"/>
      <c r="K63" s="82"/>
      <c r="N63" s="13"/>
      <c r="O63" s="13"/>
      <c r="P63" s="13"/>
      <c r="Q63" s="362"/>
      <c r="R63" s="13"/>
      <c r="S63" s="13"/>
      <c r="T63" s="13"/>
      <c r="U63" s="362"/>
      <c r="V63" s="362"/>
      <c r="X63" s="362"/>
      <c r="Y63" s="13"/>
      <c r="Z63" s="13"/>
    </row>
    <row r="64" spans="1:26" ht="15" customHeight="1">
      <c r="A64" s="44">
        <v>48</v>
      </c>
      <c r="B64" s="112" t="s">
        <v>29</v>
      </c>
      <c r="C64" s="356">
        <f>'TABLE-3'!J64</f>
        <v>55.637904706476725</v>
      </c>
      <c r="D64" s="356">
        <f>'TABLE-2B'!J64</f>
        <v>48.04306758433468</v>
      </c>
      <c r="E64" s="357">
        <f>'TABLE-4'!N66</f>
        <v>100.74558400792344</v>
      </c>
      <c r="F64" s="357">
        <f>('TABLE-4'!D66*100)/('TABLE-4'!M66)</f>
        <v>89.15203876484411</v>
      </c>
      <c r="G64" s="357">
        <f>'TABLE-4'!K66</f>
        <v>13.762821815484235</v>
      </c>
      <c r="H64" s="357">
        <f>'TABLE-4'!L66</f>
        <v>13.660967824060474</v>
      </c>
      <c r="J64" s="227"/>
      <c r="K64" s="82"/>
      <c r="N64" s="13"/>
      <c r="O64" s="13"/>
      <c r="P64" s="13"/>
      <c r="Q64" s="362"/>
      <c r="R64" s="13"/>
      <c r="S64" s="13"/>
      <c r="T64" s="13"/>
      <c r="U64" s="362"/>
      <c r="V64" s="362"/>
      <c r="X64" s="362"/>
      <c r="Y64" s="13"/>
      <c r="Z64" s="13"/>
    </row>
    <row r="65" spans="1:26" ht="15" customHeight="1">
      <c r="A65" s="44">
        <v>49</v>
      </c>
      <c r="B65" s="112" t="s">
        <v>124</v>
      </c>
      <c r="C65" s="356">
        <f>'TABLE-3'!J65</f>
        <v>1083.242407710493</v>
      </c>
      <c r="D65" s="356">
        <f>'TABLE-2B'!J65</f>
        <v>1072.1494817239497</v>
      </c>
      <c r="E65" s="357">
        <f>'TABLE-4'!N67</f>
        <v>100</v>
      </c>
      <c r="F65" s="357">
        <f>('TABLE-4'!D67*100)/('TABLE-4'!M67)</f>
        <v>95.91655005724462</v>
      </c>
      <c r="G65" s="357">
        <f>'TABLE-4'!K67</f>
        <v>27.293389305855914</v>
      </c>
      <c r="H65" s="357">
        <f>'TABLE-4'!L67</f>
        <v>27.293389305855914</v>
      </c>
      <c r="J65" s="227"/>
      <c r="K65" s="82"/>
      <c r="N65" s="13"/>
      <c r="O65" s="13"/>
      <c r="P65" s="13"/>
      <c r="Q65" s="362"/>
      <c r="R65" s="13"/>
      <c r="S65" s="13"/>
      <c r="T65" s="13"/>
      <c r="U65" s="362"/>
      <c r="V65" s="362"/>
      <c r="X65" s="362"/>
      <c r="Y65" s="13"/>
      <c r="Z65" s="13"/>
    </row>
    <row r="66" spans="1:26" ht="15" customHeight="1">
      <c r="A66" s="144"/>
      <c r="B66" s="220" t="s">
        <v>117</v>
      </c>
      <c r="C66" s="358">
        <f>'TABLE-3'!J66</f>
        <v>66.23986506452681</v>
      </c>
      <c r="D66" s="356">
        <f>'TABLE-2B'!J66</f>
        <v>58.6089375989103</v>
      </c>
      <c r="E66" s="341">
        <f>'TABLE-4'!N68</f>
        <v>100.60486646200337</v>
      </c>
      <c r="F66" s="358">
        <f>('TABLE-4'!D68*100)/('TABLE-4'!M68)</f>
        <v>90.42873651895269</v>
      </c>
      <c r="G66" s="111">
        <f>'TABLE-4'!K68</f>
        <v>16.316508900932508</v>
      </c>
      <c r="H66" s="111">
        <f>'TABLE-4'!L68</f>
        <v>16.21840918311338</v>
      </c>
      <c r="I66" s="14"/>
      <c r="J66" s="227"/>
      <c r="K66" s="82"/>
      <c r="L66" s="84"/>
      <c r="N66" s="13"/>
      <c r="O66" s="13"/>
      <c r="P66" s="13"/>
      <c r="Q66" s="14"/>
      <c r="R66" s="13"/>
      <c r="S66" s="13"/>
      <c r="T66" s="13"/>
      <c r="V66" s="362"/>
      <c r="X66" s="362"/>
      <c r="Y66" s="13"/>
      <c r="Z66" s="13"/>
    </row>
    <row r="67" spans="1:26" ht="15" customHeight="1">
      <c r="A67" s="144"/>
      <c r="B67" s="220"/>
      <c r="C67" s="358"/>
      <c r="D67" s="356">
        <f>'TABLE-2B'!J67</f>
        <v>0</v>
      </c>
      <c r="E67" s="341"/>
      <c r="F67" s="358"/>
      <c r="G67" s="111"/>
      <c r="H67" s="111"/>
      <c r="I67" s="14"/>
      <c r="J67" s="227"/>
      <c r="K67" s="82"/>
      <c r="L67" s="84"/>
      <c r="N67" s="13"/>
      <c r="O67" s="13"/>
      <c r="P67" s="13"/>
      <c r="Q67" s="14"/>
      <c r="R67" s="13"/>
      <c r="S67" s="13"/>
      <c r="T67" s="13"/>
      <c r="V67" s="362"/>
      <c r="X67" s="362"/>
      <c r="Y67" s="13"/>
      <c r="Z67" s="13"/>
    </row>
    <row r="68" spans="1:26" ht="12.75">
      <c r="A68" s="144"/>
      <c r="B68" s="220" t="s">
        <v>30</v>
      </c>
      <c r="C68" s="358">
        <f>'TABLE-3'!J68</f>
        <v>64.06013554841466</v>
      </c>
      <c r="D68" s="358">
        <f>'TABLE-2B'!J68</f>
        <v>59.736850089315176</v>
      </c>
      <c r="E68" s="341">
        <f>'TABLE-4'!N70</f>
        <v>62.54289913912443</v>
      </c>
      <c r="F68" s="358">
        <f>('TABLE-4'!D70*100)/('TABLE-4'!M70)</f>
        <v>36.976192093274356</v>
      </c>
      <c r="G68" s="111">
        <f>'TABLE-4'!K70</f>
        <v>13.868015530234018</v>
      </c>
      <c r="H68" s="111">
        <f>'TABLE-4'!L70</f>
        <v>22.173605191190635</v>
      </c>
      <c r="I68" s="14"/>
      <c r="J68" s="227"/>
      <c r="K68" s="82"/>
      <c r="U68" s="82"/>
      <c r="X68" s="82"/>
      <c r="Y68" s="13"/>
      <c r="Z68" s="13"/>
    </row>
    <row r="69" ht="12.75">
      <c r="J69" s="227"/>
    </row>
    <row r="70" ht="12.75">
      <c r="J70" s="227"/>
    </row>
    <row r="71" ht="12.75">
      <c r="J71" s="227"/>
    </row>
    <row r="72" ht="12.75">
      <c r="J72" s="227"/>
    </row>
    <row r="73" ht="12.75">
      <c r="J73" s="227"/>
    </row>
    <row r="74" ht="12.75">
      <c r="J74" s="227"/>
    </row>
    <row r="75" ht="12.75">
      <c r="J75" s="227"/>
    </row>
    <row r="76" ht="12.75">
      <c r="J76" s="227"/>
    </row>
    <row r="77" ht="12.75">
      <c r="J77" s="227"/>
    </row>
    <row r="78" ht="12.75">
      <c r="J78" s="227"/>
    </row>
    <row r="79" ht="12.75">
      <c r="J79" s="227"/>
    </row>
    <row r="80" ht="12.75">
      <c r="J80" s="227"/>
    </row>
    <row r="81" ht="12.75">
      <c r="J81" s="227"/>
    </row>
    <row r="82" ht="12.75">
      <c r="J82" s="227"/>
    </row>
    <row r="83" ht="12.75">
      <c r="J83" s="227"/>
    </row>
    <row r="84" ht="12.75">
      <c r="J84" s="227"/>
    </row>
    <row r="85" ht="12.75">
      <c r="J85" s="227"/>
    </row>
    <row r="86" ht="12.75">
      <c r="J86" s="227"/>
    </row>
    <row r="87" ht="12.75">
      <c r="J87" s="227"/>
    </row>
    <row r="88" ht="12.75">
      <c r="J88" s="227"/>
    </row>
    <row r="89" ht="12.75">
      <c r="J89" s="227"/>
    </row>
    <row r="90" ht="12.75">
      <c r="J90" s="227"/>
    </row>
    <row r="91" ht="12.75">
      <c r="J91" s="227"/>
    </row>
    <row r="92" ht="12.75">
      <c r="J92" s="227"/>
    </row>
    <row r="93" ht="12.75">
      <c r="J93" s="227"/>
    </row>
    <row r="94" ht="12.75">
      <c r="J94" s="227"/>
    </row>
    <row r="95" ht="12.75">
      <c r="J95" s="227"/>
    </row>
    <row r="96" ht="12.75">
      <c r="J96" s="227"/>
    </row>
    <row r="97" ht="12.75">
      <c r="J97" s="227"/>
    </row>
    <row r="98" ht="12.75">
      <c r="J98" s="227"/>
    </row>
  </sheetData>
  <sheetProtection/>
  <mergeCells count="2">
    <mergeCell ref="E6:G6"/>
    <mergeCell ref="E53:G53"/>
  </mergeCells>
  <printOptions gridLines="1" horizontalCentered="1"/>
  <pageMargins left="0.7480314960629921" right="0.7480314960629921" top="0.45" bottom="0.6" header="0.49" footer="0.5118110236220472"/>
  <pageSetup blackAndWhite="1" horizontalDpi="600" verticalDpi="600" orientation="landscape" paperSize="9" scale="86" r:id="rId2"/>
  <rowBreaks count="1" manualBreakCount="1">
    <brk id="4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83"/>
  <sheetViews>
    <sheetView zoomScalePageLayoutView="0" workbookViewId="0" topLeftCell="E44">
      <selection activeCell="S69" sqref="A1:IV16384"/>
    </sheetView>
  </sheetViews>
  <sheetFormatPr defaultColWidth="8.7109375" defaultRowHeight="12.75"/>
  <cols>
    <col min="1" max="1" width="6.28125" style="80" customWidth="1"/>
    <col min="2" max="2" width="19.28125" style="80" customWidth="1"/>
    <col min="3" max="3" width="11.00390625" style="300" customWidth="1"/>
    <col min="4" max="4" width="11.57421875" style="300" customWidth="1"/>
    <col min="5" max="5" width="11.140625" style="300" customWidth="1"/>
    <col min="6" max="6" width="9.57421875" style="300" customWidth="1"/>
    <col min="7" max="7" width="11.8515625" style="300" customWidth="1"/>
    <col min="8" max="8" width="10.00390625" style="300" customWidth="1"/>
    <col min="9" max="10" width="8.7109375" style="300" customWidth="1"/>
    <col min="11" max="11" width="9.8515625" style="300" customWidth="1"/>
    <col min="12" max="22" width="8.7109375" style="300" customWidth="1"/>
    <col min="23" max="16384" width="8.7109375" style="80" customWidth="1"/>
  </cols>
  <sheetData>
    <row r="1" spans="1:18" ht="18" customHeight="1">
      <c r="A1" s="299"/>
      <c r="B1" s="299"/>
      <c r="C1" s="301"/>
      <c r="D1" s="301"/>
      <c r="E1" s="301"/>
      <c r="F1" s="301"/>
      <c r="G1" s="301"/>
      <c r="H1" s="301"/>
      <c r="I1" s="301"/>
      <c r="J1" s="301"/>
      <c r="L1" s="51"/>
      <c r="M1" s="51"/>
      <c r="N1" s="51"/>
      <c r="O1" s="51"/>
      <c r="P1" s="51"/>
      <c r="Q1" s="51"/>
      <c r="R1" s="51"/>
    </row>
    <row r="2" spans="4:11" ht="18" customHeight="1">
      <c r="D2" s="301"/>
      <c r="E2" s="301"/>
      <c r="F2" s="301"/>
      <c r="G2" s="301"/>
      <c r="K2" s="51"/>
    </row>
    <row r="3" spans="4:18" ht="22.5" customHeight="1">
      <c r="D3" s="301"/>
      <c r="E3" s="301"/>
      <c r="F3" s="301"/>
      <c r="G3" s="301"/>
      <c r="K3" s="51"/>
      <c r="L3" s="51"/>
      <c r="M3" s="51"/>
      <c r="N3" s="51"/>
      <c r="O3" s="51"/>
      <c r="P3" s="51"/>
      <c r="Q3" s="51"/>
      <c r="R3" s="51"/>
    </row>
    <row r="4" spans="1:22" ht="12.75">
      <c r="A4" s="302" t="s">
        <v>4</v>
      </c>
      <c r="B4" s="302" t="s">
        <v>5</v>
      </c>
      <c r="C4" s="489" t="s">
        <v>89</v>
      </c>
      <c r="D4" s="490"/>
      <c r="E4" s="491" t="s">
        <v>130</v>
      </c>
      <c r="F4" s="492"/>
      <c r="G4" s="492"/>
      <c r="H4" s="492"/>
      <c r="I4" s="492"/>
      <c r="J4" s="492"/>
      <c r="K4" s="492"/>
      <c r="L4" s="493"/>
      <c r="M4" s="303"/>
      <c r="N4" s="304"/>
      <c r="O4" s="303"/>
      <c r="P4" s="304"/>
      <c r="Q4" s="303"/>
      <c r="R4" s="304"/>
      <c r="S4" s="365"/>
      <c r="T4" s="366"/>
      <c r="U4" s="166"/>
      <c r="V4" s="167"/>
    </row>
    <row r="5" spans="1:22" ht="12.75">
      <c r="A5" s="237" t="s">
        <v>6</v>
      </c>
      <c r="B5" s="237"/>
      <c r="C5" s="305" t="s">
        <v>90</v>
      </c>
      <c r="D5" s="306"/>
      <c r="E5" s="307" t="s">
        <v>91</v>
      </c>
      <c r="F5" s="308"/>
      <c r="G5" s="307"/>
      <c r="H5" s="308"/>
      <c r="I5" s="307"/>
      <c r="J5" s="308"/>
      <c r="K5" s="307"/>
      <c r="L5" s="308"/>
      <c r="M5" s="487" t="s">
        <v>92</v>
      </c>
      <c r="N5" s="488"/>
      <c r="O5" s="305"/>
      <c r="P5" s="306"/>
      <c r="Q5" s="305"/>
      <c r="R5" s="306"/>
      <c r="S5" s="367"/>
      <c r="T5" s="368"/>
      <c r="U5" s="369"/>
      <c r="V5" s="370"/>
    </row>
    <row r="6" spans="1:22" ht="12.75">
      <c r="A6" s="237"/>
      <c r="B6" s="237"/>
      <c r="C6" s="305" t="s">
        <v>93</v>
      </c>
      <c r="D6" s="306" t="s">
        <v>31</v>
      </c>
      <c r="E6" s="305" t="s">
        <v>94</v>
      </c>
      <c r="F6" s="306"/>
      <c r="G6" s="305" t="s">
        <v>95</v>
      </c>
      <c r="H6" s="306"/>
      <c r="I6" s="487" t="s">
        <v>123</v>
      </c>
      <c r="J6" s="488"/>
      <c r="K6" s="305" t="s">
        <v>134</v>
      </c>
      <c r="L6" s="306"/>
      <c r="M6" s="487" t="s">
        <v>96</v>
      </c>
      <c r="N6" s="488"/>
      <c r="O6" s="487" t="s">
        <v>184</v>
      </c>
      <c r="P6" s="488"/>
      <c r="Q6" s="487" t="s">
        <v>185</v>
      </c>
      <c r="R6" s="488"/>
      <c r="S6" s="487" t="s">
        <v>357</v>
      </c>
      <c r="T6" s="488"/>
      <c r="U6" s="487" t="s">
        <v>225</v>
      </c>
      <c r="V6" s="488"/>
    </row>
    <row r="7" spans="1:22" ht="12.75">
      <c r="A7" s="237"/>
      <c r="B7" s="237"/>
      <c r="C7" s="309"/>
      <c r="D7" s="310"/>
      <c r="E7" s="309" t="s">
        <v>97</v>
      </c>
      <c r="F7" s="310"/>
      <c r="G7" s="309"/>
      <c r="H7" s="310"/>
      <c r="I7" s="309"/>
      <c r="J7" s="310"/>
      <c r="K7" s="309"/>
      <c r="L7" s="310"/>
      <c r="M7" s="485" t="s">
        <v>98</v>
      </c>
      <c r="N7" s="486"/>
      <c r="O7" s="309"/>
      <c r="P7" s="310"/>
      <c r="Q7" s="309"/>
      <c r="R7" s="310"/>
      <c r="S7" s="309"/>
      <c r="T7" s="310"/>
      <c r="U7" s="371"/>
      <c r="V7" s="372"/>
    </row>
    <row r="8" spans="1:22" ht="12.75">
      <c r="A8" s="238"/>
      <c r="B8" s="238"/>
      <c r="C8" s="110" t="s">
        <v>52</v>
      </c>
      <c r="D8" s="311" t="s">
        <v>58</v>
      </c>
      <c r="E8" s="110" t="s">
        <v>52</v>
      </c>
      <c r="F8" s="311" t="s">
        <v>58</v>
      </c>
      <c r="G8" s="110" t="s">
        <v>52</v>
      </c>
      <c r="H8" s="110" t="s">
        <v>58</v>
      </c>
      <c r="I8" s="110" t="s">
        <v>52</v>
      </c>
      <c r="J8" s="110" t="s">
        <v>58</v>
      </c>
      <c r="K8" s="110" t="s">
        <v>52</v>
      </c>
      <c r="L8" s="110" t="s">
        <v>58</v>
      </c>
      <c r="M8" s="110" t="s">
        <v>52</v>
      </c>
      <c r="N8" s="110" t="s">
        <v>58</v>
      </c>
      <c r="O8" s="110" t="s">
        <v>52</v>
      </c>
      <c r="P8" s="110" t="s">
        <v>58</v>
      </c>
      <c r="Q8" s="110" t="s">
        <v>52</v>
      </c>
      <c r="R8" s="110" t="s">
        <v>58</v>
      </c>
      <c r="S8" s="110" t="s">
        <v>52</v>
      </c>
      <c r="T8" s="110" t="s">
        <v>58</v>
      </c>
      <c r="U8" s="110" t="s">
        <v>52</v>
      </c>
      <c r="V8" s="340" t="s">
        <v>58</v>
      </c>
    </row>
    <row r="9" spans="1:22" ht="13.5" customHeight="1">
      <c r="A9" s="44">
        <v>1</v>
      </c>
      <c r="B9" s="47" t="s">
        <v>7</v>
      </c>
      <c r="C9" s="47">
        <v>85998</v>
      </c>
      <c r="D9" s="47">
        <v>40235</v>
      </c>
      <c r="E9" s="47">
        <v>34397</v>
      </c>
      <c r="F9" s="47">
        <v>16736</v>
      </c>
      <c r="G9" s="47">
        <f>'TABLE-75'!M6+'TABLE-76'!M6</f>
        <v>29557</v>
      </c>
      <c r="H9" s="47">
        <f>'TABLE-75'!N6+'TABLE-76'!N6</f>
        <v>16286</v>
      </c>
      <c r="I9" s="47">
        <v>915</v>
      </c>
      <c r="J9" s="47">
        <v>88</v>
      </c>
      <c r="K9" s="47">
        <v>12047</v>
      </c>
      <c r="L9" s="47">
        <f>'TABLE-36'!F6+'TABLE-36'!I6</f>
        <v>3947</v>
      </c>
      <c r="M9" s="47">
        <v>2763</v>
      </c>
      <c r="N9" s="47">
        <v>1141</v>
      </c>
      <c r="O9" s="47">
        <v>3137</v>
      </c>
      <c r="P9" s="47">
        <f>'TABLE-36'!L6</f>
        <v>1001</v>
      </c>
      <c r="Q9" s="47">
        <v>1639</v>
      </c>
      <c r="R9" s="47">
        <v>788</v>
      </c>
      <c r="S9" s="47">
        <f>'TABLE-55'!J8</f>
        <v>872</v>
      </c>
      <c r="T9" s="47">
        <f>'TABLE-55'!K8</f>
        <v>437</v>
      </c>
      <c r="U9" s="47">
        <f>'TABLE-71'!J8</f>
        <v>1539</v>
      </c>
      <c r="V9" s="47">
        <f>'TABLE-71'!K8</f>
        <v>397</v>
      </c>
    </row>
    <row r="10" spans="1:22" ht="13.5" customHeight="1">
      <c r="A10" s="44">
        <v>2</v>
      </c>
      <c r="B10" s="47" t="s">
        <v>8</v>
      </c>
      <c r="C10" s="47">
        <v>253</v>
      </c>
      <c r="D10" s="47">
        <v>165</v>
      </c>
      <c r="E10" s="47">
        <v>0</v>
      </c>
      <c r="F10" s="47">
        <v>0</v>
      </c>
      <c r="G10" s="47">
        <f>'TABLE-75'!M7+'TABLE-76'!M7</f>
        <v>169</v>
      </c>
      <c r="H10" s="47">
        <f>'TABLE-75'!N7+'TABLE-76'!N7</f>
        <v>47</v>
      </c>
      <c r="I10" s="47">
        <v>0</v>
      </c>
      <c r="J10" s="47">
        <v>0</v>
      </c>
      <c r="K10" s="47">
        <v>0</v>
      </c>
      <c r="L10" s="47">
        <f>'TABLE-36'!F7+'TABLE-36'!I7</f>
        <v>0</v>
      </c>
      <c r="M10" s="47">
        <v>0</v>
      </c>
      <c r="N10" s="47">
        <v>0</v>
      </c>
      <c r="O10" s="47">
        <v>107</v>
      </c>
      <c r="P10" s="47">
        <f>'TABLE-36'!L7</f>
        <v>41</v>
      </c>
      <c r="Q10" s="47">
        <v>27</v>
      </c>
      <c r="R10" s="47">
        <v>14</v>
      </c>
      <c r="S10" s="47">
        <f>'TABLE-55'!J9</f>
        <v>72</v>
      </c>
      <c r="T10" s="47">
        <f>'TABLE-55'!K9</f>
        <v>37</v>
      </c>
      <c r="U10" s="47">
        <f>'TABLE-71'!J9</f>
        <v>14</v>
      </c>
      <c r="V10" s="47">
        <f>'TABLE-71'!K9</f>
        <v>10</v>
      </c>
    </row>
    <row r="11" spans="1:22" ht="13.5" customHeight="1">
      <c r="A11" s="44">
        <v>3</v>
      </c>
      <c r="B11" s="47" t="s">
        <v>9</v>
      </c>
      <c r="C11" s="47">
        <v>28784</v>
      </c>
      <c r="D11" s="47">
        <v>26376</v>
      </c>
      <c r="E11" s="47">
        <v>27942</v>
      </c>
      <c r="F11" s="47">
        <v>25437</v>
      </c>
      <c r="G11" s="47">
        <f>'TABLE-75'!M8+'TABLE-76'!M8</f>
        <v>21583</v>
      </c>
      <c r="H11" s="47">
        <f>'TABLE-75'!N8+'TABLE-76'!N8</f>
        <v>15761</v>
      </c>
      <c r="I11" s="47">
        <v>98</v>
      </c>
      <c r="J11" s="47">
        <v>15</v>
      </c>
      <c r="K11" s="47">
        <v>5437</v>
      </c>
      <c r="L11" s="47">
        <f>'TABLE-36'!F8+'TABLE-36'!I8</f>
        <v>2008</v>
      </c>
      <c r="M11" s="47">
        <v>1464</v>
      </c>
      <c r="N11" s="47">
        <v>6103</v>
      </c>
      <c r="O11" s="47">
        <v>2488</v>
      </c>
      <c r="P11" s="47">
        <f>'TABLE-36'!L8</f>
        <v>647</v>
      </c>
      <c r="Q11" s="47">
        <v>319</v>
      </c>
      <c r="R11" s="47">
        <v>437</v>
      </c>
      <c r="S11" s="47">
        <f>'TABLE-55'!J10</f>
        <v>594</v>
      </c>
      <c r="T11" s="47">
        <f>'TABLE-55'!K10</f>
        <v>73</v>
      </c>
      <c r="U11" s="47">
        <f>'TABLE-71'!J10</f>
        <v>264</v>
      </c>
      <c r="V11" s="47">
        <f>'TABLE-71'!K10</f>
        <v>53</v>
      </c>
    </row>
    <row r="12" spans="1:22" ht="13.5" customHeight="1">
      <c r="A12" s="44">
        <v>4</v>
      </c>
      <c r="B12" s="47" t="s">
        <v>10</v>
      </c>
      <c r="C12" s="47">
        <v>89896</v>
      </c>
      <c r="D12" s="47">
        <v>72412</v>
      </c>
      <c r="E12" s="47">
        <v>72156</v>
      </c>
      <c r="F12" s="47">
        <v>59998</v>
      </c>
      <c r="G12" s="47">
        <f>'TABLE-75'!M9+'TABLE-76'!M9</f>
        <v>30934</v>
      </c>
      <c r="H12" s="47">
        <f>'TABLE-75'!N9+'TABLE-76'!N9</f>
        <v>20424</v>
      </c>
      <c r="I12" s="47">
        <v>381</v>
      </c>
      <c r="J12" s="47">
        <v>46</v>
      </c>
      <c r="K12" s="47">
        <v>16012</v>
      </c>
      <c r="L12" s="47">
        <f>'TABLE-36'!F9+'TABLE-36'!I9</f>
        <v>7058</v>
      </c>
      <c r="M12" s="47">
        <v>3511</v>
      </c>
      <c r="N12" s="47">
        <v>1974</v>
      </c>
      <c r="O12" s="47">
        <v>7871</v>
      </c>
      <c r="P12" s="47">
        <f>'TABLE-36'!L9</f>
        <v>3115</v>
      </c>
      <c r="Q12" s="47">
        <v>1915</v>
      </c>
      <c r="R12" s="47">
        <v>2510</v>
      </c>
      <c r="S12" s="47">
        <f>'TABLE-55'!J11</f>
        <v>1684</v>
      </c>
      <c r="T12" s="47">
        <f>'TABLE-55'!K11</f>
        <v>882</v>
      </c>
      <c r="U12" s="47">
        <f>'TABLE-71'!J11</f>
        <v>410</v>
      </c>
      <c r="V12" s="47">
        <f>'TABLE-71'!K11</f>
        <v>395</v>
      </c>
    </row>
    <row r="13" spans="1:22" ht="15" customHeight="1">
      <c r="A13" s="44">
        <v>5</v>
      </c>
      <c r="B13" s="47" t="s">
        <v>11</v>
      </c>
      <c r="C13" s="47">
        <v>18831</v>
      </c>
      <c r="D13" s="47">
        <v>13601</v>
      </c>
      <c r="E13" s="47">
        <v>12454</v>
      </c>
      <c r="F13" s="47">
        <v>8571</v>
      </c>
      <c r="G13" s="47">
        <f>'TABLE-75'!M10+'TABLE-76'!M10</f>
        <v>8676</v>
      </c>
      <c r="H13" s="47">
        <f>'TABLE-75'!N10+'TABLE-76'!N10</f>
        <v>6467</v>
      </c>
      <c r="I13" s="47">
        <v>57</v>
      </c>
      <c r="J13" s="47">
        <v>7</v>
      </c>
      <c r="K13" s="47">
        <v>3976</v>
      </c>
      <c r="L13" s="47">
        <f>'TABLE-36'!F10+'TABLE-36'!I10</f>
        <v>1766</v>
      </c>
      <c r="M13" s="47">
        <v>374</v>
      </c>
      <c r="N13" s="47">
        <v>505</v>
      </c>
      <c r="O13" s="47">
        <v>1016</v>
      </c>
      <c r="P13" s="47">
        <f>'TABLE-36'!L10</f>
        <v>369</v>
      </c>
      <c r="Q13" s="47">
        <v>1369</v>
      </c>
      <c r="R13" s="47">
        <v>597</v>
      </c>
      <c r="S13" s="47">
        <f>'TABLE-55'!J12</f>
        <v>970</v>
      </c>
      <c r="T13" s="47">
        <f>'TABLE-55'!K12</f>
        <v>196</v>
      </c>
      <c r="U13" s="47">
        <f>'TABLE-71'!J12</f>
        <v>866</v>
      </c>
      <c r="V13" s="47">
        <f>'TABLE-71'!K12</f>
        <v>511</v>
      </c>
    </row>
    <row r="14" spans="1:22" ht="13.5" customHeight="1">
      <c r="A14" s="44">
        <v>6</v>
      </c>
      <c r="B14" s="47" t="s">
        <v>12</v>
      </c>
      <c r="C14" s="47">
        <v>7150</v>
      </c>
      <c r="D14" s="47">
        <v>6779</v>
      </c>
      <c r="E14" s="47">
        <v>804</v>
      </c>
      <c r="F14" s="47">
        <v>2382</v>
      </c>
      <c r="G14" s="47">
        <f>'TABLE-75'!M11+'TABLE-76'!M11</f>
        <v>4565</v>
      </c>
      <c r="H14" s="47">
        <f>'TABLE-75'!N11+'TABLE-76'!N11</f>
        <v>4138</v>
      </c>
      <c r="I14" s="47">
        <v>293</v>
      </c>
      <c r="J14" s="47">
        <v>28</v>
      </c>
      <c r="K14" s="47">
        <v>342</v>
      </c>
      <c r="L14" s="47">
        <f>'TABLE-36'!F11+'TABLE-36'!I11</f>
        <v>210</v>
      </c>
      <c r="M14" s="47">
        <v>11</v>
      </c>
      <c r="N14" s="47">
        <v>7</v>
      </c>
      <c r="O14" s="47">
        <v>793</v>
      </c>
      <c r="P14" s="47">
        <f>'TABLE-36'!L11</f>
        <v>231</v>
      </c>
      <c r="Q14" s="47">
        <v>205</v>
      </c>
      <c r="R14" s="47">
        <v>165</v>
      </c>
      <c r="S14" s="47">
        <f>'TABLE-55'!J13</f>
        <v>34</v>
      </c>
      <c r="T14" s="47">
        <f>'TABLE-55'!K13</f>
        <v>9</v>
      </c>
      <c r="U14" s="47">
        <f>'TABLE-71'!J13</f>
        <v>92</v>
      </c>
      <c r="V14" s="47">
        <f>'TABLE-71'!K13</f>
        <v>26</v>
      </c>
    </row>
    <row r="15" spans="1:22" ht="13.5" customHeight="1">
      <c r="A15" s="44">
        <v>7</v>
      </c>
      <c r="B15" s="47" t="s">
        <v>13</v>
      </c>
      <c r="C15" s="47">
        <v>153232</v>
      </c>
      <c r="D15" s="47">
        <v>97842</v>
      </c>
      <c r="E15" s="47">
        <v>105516</v>
      </c>
      <c r="F15" s="47">
        <v>57139</v>
      </c>
      <c r="G15" s="47">
        <f>'TABLE-75'!M12+'TABLE-76'!M12</f>
        <v>68975</v>
      </c>
      <c r="H15" s="47">
        <f>'TABLE-75'!N12+'TABLE-76'!N12</f>
        <v>25805</v>
      </c>
      <c r="I15" s="47">
        <v>1516</v>
      </c>
      <c r="J15" s="47">
        <v>145</v>
      </c>
      <c r="K15" s="47">
        <v>16019</v>
      </c>
      <c r="L15" s="47">
        <f>'TABLE-36'!F12+'TABLE-36'!I12</f>
        <v>11600</v>
      </c>
      <c r="M15" s="47">
        <v>6087</v>
      </c>
      <c r="N15" s="47">
        <v>2256</v>
      </c>
      <c r="O15" s="47">
        <v>10695</v>
      </c>
      <c r="P15" s="47">
        <f>'TABLE-36'!L12</f>
        <v>4107</v>
      </c>
      <c r="Q15" s="47">
        <v>9126</v>
      </c>
      <c r="R15" s="47">
        <v>7667</v>
      </c>
      <c r="S15" s="47">
        <f>'TABLE-55'!J14</f>
        <v>1912</v>
      </c>
      <c r="T15" s="47">
        <f>'TABLE-55'!K14</f>
        <v>431</v>
      </c>
      <c r="U15" s="47">
        <f>'TABLE-71'!J14</f>
        <v>3938</v>
      </c>
      <c r="V15" s="47">
        <f>'TABLE-71'!K14</f>
        <v>1363</v>
      </c>
    </row>
    <row r="16" spans="1:22" ht="13.5" customHeight="1">
      <c r="A16" s="44">
        <v>8</v>
      </c>
      <c r="B16" s="47" t="s">
        <v>154</v>
      </c>
      <c r="C16" s="47">
        <v>1249</v>
      </c>
      <c r="D16" s="47">
        <v>1072</v>
      </c>
      <c r="E16" s="47">
        <v>377</v>
      </c>
      <c r="F16" s="47">
        <v>618</v>
      </c>
      <c r="G16" s="47">
        <f>'TABLE-75'!M13+'TABLE-76'!M13</f>
        <v>559</v>
      </c>
      <c r="H16" s="47">
        <f>'TABLE-75'!N13+'TABLE-76'!N13</f>
        <v>334</v>
      </c>
      <c r="I16" s="47">
        <v>0</v>
      </c>
      <c r="J16" s="47">
        <v>0</v>
      </c>
      <c r="K16" s="47">
        <v>36</v>
      </c>
      <c r="L16" s="47">
        <f>'TABLE-36'!F13+'TABLE-36'!I13</f>
        <v>12</v>
      </c>
      <c r="M16" s="47">
        <v>1</v>
      </c>
      <c r="N16" s="47">
        <v>3</v>
      </c>
      <c r="O16" s="47">
        <v>136</v>
      </c>
      <c r="P16" s="47">
        <f>'TABLE-36'!L13</f>
        <v>45</v>
      </c>
      <c r="Q16" s="47">
        <v>1</v>
      </c>
      <c r="R16" s="47">
        <v>4</v>
      </c>
      <c r="S16" s="47">
        <f>'TABLE-55'!J15</f>
        <v>3</v>
      </c>
      <c r="T16" s="47">
        <f>'TABLE-55'!K15</f>
        <v>0</v>
      </c>
      <c r="U16" s="47">
        <f>'TABLE-71'!J15</f>
        <v>0</v>
      </c>
      <c r="V16" s="47">
        <f>'TABLE-71'!K15</f>
        <v>0</v>
      </c>
    </row>
    <row r="17" spans="1:22" ht="13.5" customHeight="1">
      <c r="A17" s="44">
        <v>9</v>
      </c>
      <c r="B17" s="47" t="s">
        <v>14</v>
      </c>
      <c r="C17" s="47">
        <v>5548</v>
      </c>
      <c r="D17" s="47">
        <v>3666</v>
      </c>
      <c r="E17" s="47">
        <v>2388</v>
      </c>
      <c r="F17" s="47">
        <v>2219</v>
      </c>
      <c r="G17" s="47">
        <f>'TABLE-75'!M14+'TABLE-76'!M14</f>
        <v>3173</v>
      </c>
      <c r="H17" s="47">
        <f>'TABLE-75'!N14+'TABLE-76'!N14</f>
        <v>1770</v>
      </c>
      <c r="I17" s="47">
        <v>56</v>
      </c>
      <c r="J17" s="47">
        <v>4</v>
      </c>
      <c r="K17" s="47">
        <v>756</v>
      </c>
      <c r="L17" s="47">
        <f>'TABLE-36'!F14+'TABLE-36'!I14</f>
        <v>177</v>
      </c>
      <c r="M17" s="47">
        <v>81</v>
      </c>
      <c r="N17" s="47">
        <v>34</v>
      </c>
      <c r="O17" s="47">
        <v>1142</v>
      </c>
      <c r="P17" s="47">
        <f>'TABLE-36'!L14</f>
        <v>270</v>
      </c>
      <c r="Q17" s="47">
        <v>50</v>
      </c>
      <c r="R17" s="47">
        <v>45</v>
      </c>
      <c r="S17" s="47">
        <f>'TABLE-55'!J16</f>
        <v>145</v>
      </c>
      <c r="T17" s="47">
        <f>'TABLE-55'!K16</f>
        <v>20</v>
      </c>
      <c r="U17" s="47">
        <f>'TABLE-71'!J16</f>
        <v>258</v>
      </c>
      <c r="V17" s="47">
        <f>'TABLE-71'!K16</f>
        <v>58</v>
      </c>
    </row>
    <row r="18" spans="1:22" ht="13.5" customHeight="1">
      <c r="A18" s="44">
        <v>10</v>
      </c>
      <c r="B18" s="47" t="s">
        <v>218</v>
      </c>
      <c r="C18" s="47">
        <v>189</v>
      </c>
      <c r="D18" s="47">
        <v>216</v>
      </c>
      <c r="E18" s="47">
        <v>9</v>
      </c>
      <c r="F18" s="47">
        <v>4</v>
      </c>
      <c r="G18" s="47">
        <f>'TABLE-75'!M15+'TABLE-76'!M15</f>
        <v>92</v>
      </c>
      <c r="H18" s="47">
        <f>'TABLE-75'!N15+'TABLE-76'!N15</f>
        <v>46</v>
      </c>
      <c r="I18" s="47">
        <v>0</v>
      </c>
      <c r="J18" s="47">
        <v>0</v>
      </c>
      <c r="K18" s="47">
        <v>12</v>
      </c>
      <c r="L18" s="47">
        <f>'TABLE-36'!F15+'TABLE-36'!I15</f>
        <v>1</v>
      </c>
      <c r="M18" s="47">
        <v>2</v>
      </c>
      <c r="N18" s="47">
        <v>1</v>
      </c>
      <c r="O18" s="47">
        <v>39</v>
      </c>
      <c r="P18" s="47">
        <f>'TABLE-36'!L15</f>
        <v>23</v>
      </c>
      <c r="Q18" s="47">
        <v>0</v>
      </c>
      <c r="R18" s="47">
        <v>0</v>
      </c>
      <c r="S18" s="47">
        <f>'TABLE-55'!J17</f>
        <v>0</v>
      </c>
      <c r="T18" s="47">
        <f>'TABLE-55'!K17</f>
        <v>0</v>
      </c>
      <c r="U18" s="47">
        <f>'TABLE-71'!J17</f>
        <v>22</v>
      </c>
      <c r="V18" s="47">
        <f>'TABLE-71'!K17</f>
        <v>9</v>
      </c>
    </row>
    <row r="19" spans="1:22" ht="13.5" customHeight="1">
      <c r="A19" s="44">
        <v>11</v>
      </c>
      <c r="B19" s="47" t="s">
        <v>15</v>
      </c>
      <c r="C19" s="47">
        <v>1770</v>
      </c>
      <c r="D19" s="47">
        <v>894</v>
      </c>
      <c r="E19" s="47">
        <v>618</v>
      </c>
      <c r="F19" s="47">
        <v>210</v>
      </c>
      <c r="G19" s="47">
        <f>'TABLE-75'!M16+'TABLE-76'!M16</f>
        <v>390</v>
      </c>
      <c r="H19" s="47">
        <f>'TABLE-75'!N16+'TABLE-76'!N16</f>
        <v>278</v>
      </c>
      <c r="I19" s="47">
        <v>42</v>
      </c>
      <c r="J19" s="47">
        <v>4</v>
      </c>
      <c r="K19" s="47">
        <v>70</v>
      </c>
      <c r="L19" s="47">
        <f>'TABLE-36'!F16+'TABLE-36'!I16</f>
        <v>44</v>
      </c>
      <c r="M19" s="47">
        <v>4</v>
      </c>
      <c r="N19" s="47">
        <v>1</v>
      </c>
      <c r="O19" s="47">
        <v>204</v>
      </c>
      <c r="P19" s="47">
        <f>'TABLE-36'!L16</f>
        <v>24</v>
      </c>
      <c r="Q19" s="47">
        <v>220</v>
      </c>
      <c r="R19" s="47">
        <v>112</v>
      </c>
      <c r="S19" s="47">
        <f>'TABLE-55'!J18</f>
        <v>13</v>
      </c>
      <c r="T19" s="47">
        <f>'TABLE-55'!K18</f>
        <v>4</v>
      </c>
      <c r="U19" s="47">
        <f>'TABLE-71'!J18</f>
        <v>99</v>
      </c>
      <c r="V19" s="47">
        <f>'TABLE-71'!K18</f>
        <v>21</v>
      </c>
    </row>
    <row r="20" spans="1:22" ht="13.5" customHeight="1">
      <c r="A20" s="44">
        <v>12</v>
      </c>
      <c r="B20" s="47" t="s">
        <v>16</v>
      </c>
      <c r="C20" s="47">
        <v>634</v>
      </c>
      <c r="D20" s="47">
        <v>243</v>
      </c>
      <c r="E20" s="47">
        <v>35</v>
      </c>
      <c r="F20" s="47">
        <v>21</v>
      </c>
      <c r="G20" s="47">
        <f>'TABLE-75'!M17+'TABLE-76'!M17</f>
        <v>305</v>
      </c>
      <c r="H20" s="47">
        <f>'TABLE-75'!N17+'TABLE-76'!N17</f>
        <v>123</v>
      </c>
      <c r="I20" s="47">
        <v>34</v>
      </c>
      <c r="J20" s="47">
        <v>3</v>
      </c>
      <c r="K20" s="47">
        <v>11</v>
      </c>
      <c r="L20" s="47">
        <f>'TABLE-36'!F17+'TABLE-36'!I17</f>
        <v>4</v>
      </c>
      <c r="M20" s="47">
        <v>0</v>
      </c>
      <c r="N20" s="47">
        <v>0</v>
      </c>
      <c r="O20" s="47">
        <v>373</v>
      </c>
      <c r="P20" s="47">
        <f>'TABLE-36'!L17</f>
        <v>139</v>
      </c>
      <c r="Q20" s="47">
        <v>56</v>
      </c>
      <c r="R20" s="47">
        <v>14</v>
      </c>
      <c r="S20" s="47">
        <f>'TABLE-55'!J19</f>
        <v>36</v>
      </c>
      <c r="T20" s="47">
        <f>'TABLE-55'!K19</f>
        <v>6</v>
      </c>
      <c r="U20" s="47">
        <f>'TABLE-71'!J19</f>
        <v>11</v>
      </c>
      <c r="V20" s="47">
        <f>'TABLE-71'!K19</f>
        <v>36</v>
      </c>
    </row>
    <row r="21" spans="1:22" ht="13.5" customHeight="1">
      <c r="A21" s="44">
        <v>13</v>
      </c>
      <c r="B21" s="47" t="s">
        <v>17</v>
      </c>
      <c r="C21" s="47">
        <v>8908</v>
      </c>
      <c r="D21" s="47">
        <v>8992</v>
      </c>
      <c r="E21" s="47">
        <v>4594</v>
      </c>
      <c r="F21" s="47">
        <v>6706</v>
      </c>
      <c r="G21" s="47">
        <f>'TABLE-75'!M18+'TABLE-76'!M18</f>
        <v>2754</v>
      </c>
      <c r="H21" s="47">
        <f>'TABLE-75'!N18+'TABLE-76'!N18</f>
        <v>2111</v>
      </c>
      <c r="I21" s="47">
        <v>26</v>
      </c>
      <c r="J21" s="47">
        <v>2</v>
      </c>
      <c r="K21" s="47">
        <v>473</v>
      </c>
      <c r="L21" s="47">
        <f>'TABLE-36'!F18+'TABLE-36'!I18</f>
        <v>168</v>
      </c>
      <c r="M21" s="47">
        <v>39</v>
      </c>
      <c r="N21" s="47">
        <v>14</v>
      </c>
      <c r="O21" s="47">
        <v>2069</v>
      </c>
      <c r="P21" s="47">
        <f>'TABLE-36'!L18</f>
        <v>394</v>
      </c>
      <c r="Q21" s="47">
        <v>111</v>
      </c>
      <c r="R21" s="47">
        <v>103</v>
      </c>
      <c r="S21" s="47">
        <f>'TABLE-55'!J20</f>
        <v>238</v>
      </c>
      <c r="T21" s="47">
        <f>'TABLE-55'!K20</f>
        <v>21</v>
      </c>
      <c r="U21" s="47">
        <f>'TABLE-71'!J20</f>
        <v>576</v>
      </c>
      <c r="V21" s="47">
        <f>'TABLE-71'!K20</f>
        <v>92</v>
      </c>
    </row>
    <row r="22" spans="1:22" ht="13.5" customHeight="1">
      <c r="A22" s="44">
        <v>14</v>
      </c>
      <c r="B22" s="47" t="s">
        <v>155</v>
      </c>
      <c r="C22" s="47">
        <v>3897</v>
      </c>
      <c r="D22" s="47">
        <v>2291</v>
      </c>
      <c r="E22" s="47">
        <v>826</v>
      </c>
      <c r="F22" s="47">
        <v>1077</v>
      </c>
      <c r="G22" s="47">
        <f>'TABLE-75'!M19+'TABLE-76'!M19</f>
        <v>2032</v>
      </c>
      <c r="H22" s="47">
        <f>'TABLE-75'!N19+'TABLE-76'!N19</f>
        <v>940</v>
      </c>
      <c r="I22" s="47">
        <v>0</v>
      </c>
      <c r="J22" s="47">
        <v>0</v>
      </c>
      <c r="K22" s="47">
        <v>159</v>
      </c>
      <c r="L22" s="47">
        <f>'TABLE-36'!F19+'TABLE-36'!I19</f>
        <v>76</v>
      </c>
      <c r="M22" s="47">
        <v>0</v>
      </c>
      <c r="N22" s="47">
        <v>0</v>
      </c>
      <c r="O22" s="47">
        <v>635</v>
      </c>
      <c r="P22" s="47">
        <f>'TABLE-36'!L19</f>
        <v>112</v>
      </c>
      <c r="Q22" s="47">
        <v>43</v>
      </c>
      <c r="R22" s="47">
        <v>35</v>
      </c>
      <c r="S22" s="47">
        <f>'TABLE-55'!J21</f>
        <v>37</v>
      </c>
      <c r="T22" s="47">
        <f>'TABLE-55'!K21</f>
        <v>1</v>
      </c>
      <c r="U22" s="47">
        <f>'TABLE-71'!J21</f>
        <v>163</v>
      </c>
      <c r="V22" s="47">
        <f>'TABLE-71'!K21</f>
        <v>85</v>
      </c>
    </row>
    <row r="23" spans="1:22" ht="13.5" customHeight="1">
      <c r="A23" s="44">
        <v>15</v>
      </c>
      <c r="B23" s="47" t="s">
        <v>72</v>
      </c>
      <c r="C23" s="47">
        <v>95942</v>
      </c>
      <c r="D23" s="47">
        <v>93977</v>
      </c>
      <c r="E23" s="47">
        <v>54860</v>
      </c>
      <c r="F23" s="47">
        <v>54659</v>
      </c>
      <c r="G23" s="47">
        <f>'TABLE-75'!M20+'TABLE-76'!M20</f>
        <v>35053</v>
      </c>
      <c r="H23" s="47">
        <f>'TABLE-75'!N20+'TABLE-76'!N20</f>
        <v>32615</v>
      </c>
      <c r="I23" s="47">
        <v>674</v>
      </c>
      <c r="J23" s="47">
        <v>79</v>
      </c>
      <c r="K23" s="47">
        <v>4947</v>
      </c>
      <c r="L23" s="47">
        <f>'TABLE-36'!F20+'TABLE-36'!I20</f>
        <v>2036</v>
      </c>
      <c r="M23" s="47">
        <v>344</v>
      </c>
      <c r="N23" s="47">
        <v>191</v>
      </c>
      <c r="O23" s="47">
        <v>3848</v>
      </c>
      <c r="P23" s="47">
        <f>'TABLE-36'!L20</f>
        <v>846</v>
      </c>
      <c r="Q23" s="47">
        <v>2171</v>
      </c>
      <c r="R23" s="47">
        <v>1736</v>
      </c>
      <c r="S23" s="47">
        <f>'TABLE-55'!J22</f>
        <v>271</v>
      </c>
      <c r="T23" s="47">
        <f>'TABLE-55'!K22</f>
        <v>57</v>
      </c>
      <c r="U23" s="47">
        <f>'TABLE-71'!J22</f>
        <v>1105</v>
      </c>
      <c r="V23" s="47">
        <f>'TABLE-71'!K22</f>
        <v>530</v>
      </c>
    </row>
    <row r="24" spans="1:22" ht="13.5" customHeight="1">
      <c r="A24" s="44">
        <v>16</v>
      </c>
      <c r="B24" s="47" t="s">
        <v>99</v>
      </c>
      <c r="C24" s="47">
        <v>6202</v>
      </c>
      <c r="D24" s="47">
        <v>5069</v>
      </c>
      <c r="E24" s="47">
        <v>1309</v>
      </c>
      <c r="F24" s="47">
        <v>1320</v>
      </c>
      <c r="G24" s="47">
        <f>'TABLE-75'!M21+'TABLE-76'!M21</f>
        <v>3376</v>
      </c>
      <c r="H24" s="47">
        <f>'TABLE-75'!N21+'TABLE-76'!N21</f>
        <v>3057</v>
      </c>
      <c r="I24" s="47">
        <v>26</v>
      </c>
      <c r="J24" s="47">
        <v>2</v>
      </c>
      <c r="K24" s="47">
        <v>327</v>
      </c>
      <c r="L24" s="47">
        <f>'TABLE-36'!F21+'TABLE-36'!I21</f>
        <v>171</v>
      </c>
      <c r="M24" s="47">
        <v>0</v>
      </c>
      <c r="N24" s="47">
        <v>0</v>
      </c>
      <c r="O24" s="47">
        <v>939</v>
      </c>
      <c r="P24" s="47">
        <f>'TABLE-36'!L21</f>
        <v>377</v>
      </c>
      <c r="Q24" s="47">
        <v>159</v>
      </c>
      <c r="R24" s="47">
        <v>132</v>
      </c>
      <c r="S24" s="47">
        <f>'TABLE-55'!J23</f>
        <v>8</v>
      </c>
      <c r="T24" s="47">
        <f>'TABLE-55'!K23</f>
        <v>1</v>
      </c>
      <c r="U24" s="47">
        <f>'TABLE-71'!J23</f>
        <v>0</v>
      </c>
      <c r="V24" s="47">
        <f>'TABLE-71'!K23</f>
        <v>0</v>
      </c>
    </row>
    <row r="25" spans="1:22" ht="13.5" customHeight="1">
      <c r="A25" s="44">
        <v>17</v>
      </c>
      <c r="B25" s="47" t="s">
        <v>20</v>
      </c>
      <c r="C25" s="47">
        <v>32862</v>
      </c>
      <c r="D25" s="47">
        <v>30472</v>
      </c>
      <c r="E25" s="47">
        <v>19350</v>
      </c>
      <c r="F25" s="47">
        <v>5563</v>
      </c>
      <c r="G25" s="47">
        <f>'TABLE-75'!M22+'TABLE-76'!M22</f>
        <v>12303</v>
      </c>
      <c r="H25" s="47">
        <f>'TABLE-75'!N22+'TABLE-76'!N22</f>
        <v>8214</v>
      </c>
      <c r="I25" s="47">
        <v>3553</v>
      </c>
      <c r="J25" s="47">
        <v>530</v>
      </c>
      <c r="K25" s="47">
        <v>3582</v>
      </c>
      <c r="L25" s="47">
        <f>'TABLE-36'!F22+'TABLE-36'!I22</f>
        <v>3205</v>
      </c>
      <c r="M25" s="47">
        <v>8145</v>
      </c>
      <c r="N25" s="47">
        <v>2272</v>
      </c>
      <c r="O25" s="47">
        <v>2452</v>
      </c>
      <c r="P25" s="47">
        <f>'TABLE-36'!L22</f>
        <v>1102</v>
      </c>
      <c r="Q25" s="47">
        <v>1120</v>
      </c>
      <c r="R25" s="47">
        <v>1420</v>
      </c>
      <c r="S25" s="47">
        <f>'TABLE-55'!J24</f>
        <v>832</v>
      </c>
      <c r="T25" s="47">
        <f>'TABLE-55'!K24</f>
        <v>425</v>
      </c>
      <c r="U25" s="47">
        <f>'TABLE-71'!J24</f>
        <v>1172</v>
      </c>
      <c r="V25" s="47">
        <f>'TABLE-71'!K24</f>
        <v>681</v>
      </c>
    </row>
    <row r="26" spans="1:22" ht="13.5" customHeight="1">
      <c r="A26" s="44">
        <v>18</v>
      </c>
      <c r="B26" s="47" t="s">
        <v>21</v>
      </c>
      <c r="C26" s="47">
        <v>78102</v>
      </c>
      <c r="D26" s="47">
        <v>83475</v>
      </c>
      <c r="E26" s="47">
        <v>22715</v>
      </c>
      <c r="F26" s="47">
        <v>14332</v>
      </c>
      <c r="G26" s="47">
        <f>'TABLE-75'!M23+'TABLE-76'!M23</f>
        <v>24557</v>
      </c>
      <c r="H26" s="47">
        <f>'TABLE-75'!N23+'TABLE-76'!N23</f>
        <v>13753</v>
      </c>
      <c r="I26" s="47">
        <v>245</v>
      </c>
      <c r="J26" s="47">
        <v>40</v>
      </c>
      <c r="K26" s="47">
        <v>5423</v>
      </c>
      <c r="L26" s="47">
        <f>'TABLE-36'!F23+'TABLE-36'!I23</f>
        <v>2573</v>
      </c>
      <c r="M26" s="47">
        <v>371</v>
      </c>
      <c r="N26" s="47">
        <v>184</v>
      </c>
      <c r="O26" s="47">
        <v>5100</v>
      </c>
      <c r="P26" s="47">
        <f>'TABLE-36'!L23</f>
        <v>1290</v>
      </c>
      <c r="Q26" s="47">
        <v>851</v>
      </c>
      <c r="R26" s="47">
        <v>714</v>
      </c>
      <c r="S26" s="47">
        <f>'TABLE-55'!J25</f>
        <v>876</v>
      </c>
      <c r="T26" s="47">
        <f>'TABLE-55'!K25</f>
        <v>235</v>
      </c>
      <c r="U26" s="47">
        <f>'TABLE-71'!J25</f>
        <v>440</v>
      </c>
      <c r="V26" s="47">
        <f>'TABLE-71'!K25</f>
        <v>140</v>
      </c>
    </row>
    <row r="27" spans="1:22" ht="13.5" customHeight="1">
      <c r="A27" s="44">
        <v>19</v>
      </c>
      <c r="B27" s="47" t="s">
        <v>19</v>
      </c>
      <c r="C27" s="47">
        <v>86</v>
      </c>
      <c r="D27" s="47">
        <v>58</v>
      </c>
      <c r="E27" s="47">
        <v>0</v>
      </c>
      <c r="F27" s="47">
        <v>0</v>
      </c>
      <c r="G27" s="47">
        <f>'TABLE-75'!M24+'TABLE-76'!M24</f>
        <v>75</v>
      </c>
      <c r="H27" s="47">
        <f>'TABLE-75'!N24+'TABLE-76'!N24</f>
        <v>83</v>
      </c>
      <c r="I27" s="47">
        <v>0</v>
      </c>
      <c r="J27" s="47">
        <v>0</v>
      </c>
      <c r="K27" s="47">
        <v>0</v>
      </c>
      <c r="L27" s="47">
        <f>'TABLE-36'!F24+'TABLE-36'!I24</f>
        <v>0</v>
      </c>
      <c r="M27" s="47">
        <v>0</v>
      </c>
      <c r="N27" s="47">
        <v>0</v>
      </c>
      <c r="O27" s="47">
        <v>54</v>
      </c>
      <c r="P27" s="47">
        <f>'TABLE-36'!L24</f>
        <v>10</v>
      </c>
      <c r="Q27" s="47">
        <v>0</v>
      </c>
      <c r="R27" s="47">
        <v>0</v>
      </c>
      <c r="S27" s="47">
        <f>'TABLE-55'!J26</f>
        <v>0</v>
      </c>
      <c r="T27" s="47">
        <f>'TABLE-55'!K26</f>
        <v>0</v>
      </c>
      <c r="U27" s="47">
        <f>'TABLE-71'!J26</f>
        <v>6</v>
      </c>
      <c r="V27" s="47">
        <f>'TABLE-71'!K26</f>
        <v>1</v>
      </c>
    </row>
    <row r="28" spans="1:22" ht="13.5" customHeight="1">
      <c r="A28" s="44">
        <v>20</v>
      </c>
      <c r="B28" s="47" t="s">
        <v>118</v>
      </c>
      <c r="C28" s="47">
        <v>585</v>
      </c>
      <c r="D28" s="47">
        <v>1038</v>
      </c>
      <c r="E28" s="47">
        <v>349</v>
      </c>
      <c r="F28" s="47">
        <v>495</v>
      </c>
      <c r="G28" s="47">
        <f>'TABLE-75'!M25+'TABLE-76'!M25</f>
        <v>175</v>
      </c>
      <c r="H28" s="47">
        <f>'TABLE-75'!N25+'TABLE-76'!N25</f>
        <v>129</v>
      </c>
      <c r="I28" s="47">
        <v>42</v>
      </c>
      <c r="J28" s="47">
        <v>5</v>
      </c>
      <c r="K28" s="47">
        <v>0</v>
      </c>
      <c r="L28" s="47">
        <f>'TABLE-36'!F25+'TABLE-36'!I25</f>
        <v>0</v>
      </c>
      <c r="M28" s="47">
        <v>0</v>
      </c>
      <c r="N28" s="47">
        <v>0</v>
      </c>
      <c r="O28" s="47">
        <v>198</v>
      </c>
      <c r="P28" s="47">
        <f>'TABLE-36'!L25</f>
        <v>45</v>
      </c>
      <c r="Q28" s="47">
        <v>0</v>
      </c>
      <c r="R28" s="47">
        <v>0</v>
      </c>
      <c r="S28" s="47">
        <f>'TABLE-55'!J27</f>
        <v>0</v>
      </c>
      <c r="T28" s="47">
        <f>'TABLE-55'!K27</f>
        <v>0</v>
      </c>
      <c r="U28" s="47">
        <f>'TABLE-71'!J27</f>
        <v>24</v>
      </c>
      <c r="V28" s="47">
        <f>'TABLE-71'!K27</f>
        <v>3</v>
      </c>
    </row>
    <row r="29" spans="1:22" s="298" customFormat="1" ht="13.5" customHeight="1">
      <c r="A29" s="151"/>
      <c r="B29" s="126" t="s">
        <v>210</v>
      </c>
      <c r="C29" s="126">
        <f>SUM(C9:C28)</f>
        <v>620118</v>
      </c>
      <c r="D29" s="126">
        <f aca="true" t="shared" si="0" ref="D29:V29">SUM(D9:D28)</f>
        <v>488873</v>
      </c>
      <c r="E29" s="126">
        <f t="shared" si="0"/>
        <v>360699</v>
      </c>
      <c r="F29" s="126">
        <f t="shared" si="0"/>
        <v>257487</v>
      </c>
      <c r="G29" s="126">
        <f t="shared" si="0"/>
        <v>249303</v>
      </c>
      <c r="H29" s="126">
        <f t="shared" si="0"/>
        <v>152381</v>
      </c>
      <c r="I29" s="126">
        <f t="shared" si="0"/>
        <v>7958</v>
      </c>
      <c r="J29" s="126">
        <f t="shared" si="0"/>
        <v>998</v>
      </c>
      <c r="K29" s="126">
        <f t="shared" si="0"/>
        <v>69629</v>
      </c>
      <c r="L29" s="126">
        <f t="shared" si="0"/>
        <v>35056</v>
      </c>
      <c r="M29" s="126">
        <f t="shared" si="0"/>
        <v>23197</v>
      </c>
      <c r="N29" s="126">
        <f t="shared" si="0"/>
        <v>14686</v>
      </c>
      <c r="O29" s="126">
        <f>SUM(O9:O28)</f>
        <v>43296</v>
      </c>
      <c r="P29" s="126">
        <f>SUM(P9:P28)</f>
        <v>14188</v>
      </c>
      <c r="Q29" s="126">
        <f t="shared" si="0"/>
        <v>19382</v>
      </c>
      <c r="R29" s="126">
        <f t="shared" si="0"/>
        <v>16493</v>
      </c>
      <c r="S29" s="126">
        <f t="shared" si="0"/>
        <v>8597</v>
      </c>
      <c r="T29" s="126">
        <f t="shared" si="0"/>
        <v>2835</v>
      </c>
      <c r="U29" s="126">
        <f t="shared" si="0"/>
        <v>10999</v>
      </c>
      <c r="V29" s="126">
        <f t="shared" si="0"/>
        <v>4411</v>
      </c>
    </row>
    <row r="30" spans="1:22" ht="13.5" customHeight="1">
      <c r="A30" s="44">
        <v>21</v>
      </c>
      <c r="B30" s="47" t="s">
        <v>23</v>
      </c>
      <c r="C30" s="47">
        <v>57</v>
      </c>
      <c r="D30" s="47">
        <v>46</v>
      </c>
      <c r="E30" s="47">
        <v>0</v>
      </c>
      <c r="F30" s="47">
        <v>0</v>
      </c>
      <c r="G30" s="47">
        <f>'TABLE-75'!M27+'TABLE-76'!M27</f>
        <v>30</v>
      </c>
      <c r="H30" s="47">
        <f>'TABLE-75'!N27+'TABLE-76'!N27</f>
        <v>32</v>
      </c>
      <c r="I30" s="47">
        <v>3</v>
      </c>
      <c r="J30" s="47">
        <v>1</v>
      </c>
      <c r="K30" s="47">
        <v>0</v>
      </c>
      <c r="L30" s="47">
        <f>'TABLE-36'!F27+'TABLE-36'!I27</f>
        <v>0</v>
      </c>
      <c r="M30" s="47">
        <v>0</v>
      </c>
      <c r="N30" s="47">
        <v>0</v>
      </c>
      <c r="O30" s="47">
        <v>28</v>
      </c>
      <c r="P30" s="47">
        <f>'TABLE-36'!L27</f>
        <v>12</v>
      </c>
      <c r="Q30" s="47">
        <v>0</v>
      </c>
      <c r="R30" s="47">
        <v>0</v>
      </c>
      <c r="S30" s="47">
        <f>'TABLE-55'!J29</f>
        <v>0</v>
      </c>
      <c r="T30" s="47">
        <f>'TABLE-55'!K29</f>
        <v>0</v>
      </c>
      <c r="U30" s="47">
        <f>'TABLE-71'!J29</f>
        <v>5</v>
      </c>
      <c r="V30" s="47">
        <f>'TABLE-71'!K29</f>
        <v>1</v>
      </c>
    </row>
    <row r="31" spans="1:22" ht="13.5" customHeight="1">
      <c r="A31" s="44">
        <v>22</v>
      </c>
      <c r="B31" s="47" t="s">
        <v>245</v>
      </c>
      <c r="C31" s="47">
        <v>425</v>
      </c>
      <c r="D31" s="47">
        <v>255</v>
      </c>
      <c r="E31" s="47">
        <v>0</v>
      </c>
      <c r="F31" s="47">
        <v>0</v>
      </c>
      <c r="G31" s="47">
        <f>'TABLE-75'!M28+'TABLE-76'!M28</f>
        <v>47</v>
      </c>
      <c r="H31" s="47">
        <f>'TABLE-75'!N28+'TABLE-76'!N28</f>
        <v>209</v>
      </c>
      <c r="I31" s="47">
        <v>4</v>
      </c>
      <c r="J31" s="47">
        <v>1</v>
      </c>
      <c r="K31" s="47">
        <v>0</v>
      </c>
      <c r="L31" s="47">
        <f>'TABLE-36'!F28+'TABLE-36'!I28</f>
        <v>0</v>
      </c>
      <c r="M31" s="47">
        <v>0</v>
      </c>
      <c r="N31" s="47">
        <v>0</v>
      </c>
      <c r="O31" s="47">
        <v>18</v>
      </c>
      <c r="P31" s="47">
        <f>'TABLE-36'!L28</f>
        <v>6</v>
      </c>
      <c r="Q31" s="47">
        <v>0</v>
      </c>
      <c r="R31" s="47">
        <v>0</v>
      </c>
      <c r="S31" s="47">
        <f>'TABLE-55'!J30</f>
        <v>0</v>
      </c>
      <c r="T31" s="47">
        <f>'TABLE-55'!K30</f>
        <v>0</v>
      </c>
      <c r="U31" s="47">
        <f>'TABLE-71'!J30</f>
        <v>1</v>
      </c>
      <c r="V31" s="47">
        <f>'TABLE-71'!K30</f>
        <v>1</v>
      </c>
    </row>
    <row r="32" spans="1:22" ht="13.5" customHeight="1">
      <c r="A32" s="44">
        <v>23</v>
      </c>
      <c r="B32" s="47" t="s">
        <v>160</v>
      </c>
      <c r="C32" s="47">
        <v>613</v>
      </c>
      <c r="D32" s="47">
        <v>658</v>
      </c>
      <c r="E32" s="47">
        <v>0</v>
      </c>
      <c r="F32" s="47">
        <v>0</v>
      </c>
      <c r="G32" s="47">
        <f>'TABLE-75'!M29+'TABLE-76'!M29</f>
        <v>311</v>
      </c>
      <c r="H32" s="47">
        <f>'TABLE-75'!N29+'TABLE-76'!N29</f>
        <v>229</v>
      </c>
      <c r="I32" s="47">
        <v>11</v>
      </c>
      <c r="J32" s="47">
        <v>4</v>
      </c>
      <c r="K32" s="47">
        <v>42</v>
      </c>
      <c r="L32" s="47">
        <f>'TABLE-36'!F29+'TABLE-36'!I29</f>
        <v>21</v>
      </c>
      <c r="M32" s="47">
        <v>0</v>
      </c>
      <c r="N32" s="47">
        <v>0</v>
      </c>
      <c r="O32" s="47">
        <v>27</v>
      </c>
      <c r="P32" s="47">
        <f>'TABLE-36'!L29</f>
        <v>6</v>
      </c>
      <c r="Q32" s="47">
        <v>69</v>
      </c>
      <c r="R32" s="47">
        <v>24</v>
      </c>
      <c r="S32" s="47">
        <f>'TABLE-55'!J31</f>
        <v>46</v>
      </c>
      <c r="T32" s="47">
        <f>'TABLE-55'!K31</f>
        <v>9</v>
      </c>
      <c r="U32" s="47">
        <f>'TABLE-71'!J31</f>
        <v>0</v>
      </c>
      <c r="V32" s="47">
        <f>'TABLE-71'!K31</f>
        <v>0</v>
      </c>
    </row>
    <row r="33" spans="1:22" ht="13.5" customHeight="1">
      <c r="A33" s="44">
        <v>24</v>
      </c>
      <c r="B33" s="47" t="s">
        <v>22</v>
      </c>
      <c r="C33" s="47">
        <v>105</v>
      </c>
      <c r="D33" s="47">
        <v>75</v>
      </c>
      <c r="E33" s="47">
        <v>0</v>
      </c>
      <c r="F33" s="47">
        <v>0</v>
      </c>
      <c r="G33" s="47">
        <f>'TABLE-75'!M30+'TABLE-76'!M30</f>
        <v>91</v>
      </c>
      <c r="H33" s="47">
        <f>'TABLE-75'!N30+'TABLE-76'!N30</f>
        <v>59</v>
      </c>
      <c r="I33" s="47">
        <v>0</v>
      </c>
      <c r="J33" s="47">
        <v>0</v>
      </c>
      <c r="K33" s="47">
        <v>0</v>
      </c>
      <c r="L33" s="47">
        <f>'TABLE-36'!F30+'TABLE-36'!I30</f>
        <v>0</v>
      </c>
      <c r="M33" s="47">
        <v>4</v>
      </c>
      <c r="N33" s="47">
        <v>1</v>
      </c>
      <c r="O33" s="47">
        <v>42</v>
      </c>
      <c r="P33" s="47">
        <f>'TABLE-36'!L30</f>
        <v>16</v>
      </c>
      <c r="Q33" s="47">
        <v>0</v>
      </c>
      <c r="R33" s="47">
        <v>0</v>
      </c>
      <c r="S33" s="47">
        <f>'TABLE-55'!J32</f>
        <v>10</v>
      </c>
      <c r="T33" s="47">
        <f>'TABLE-55'!K32</f>
        <v>3</v>
      </c>
      <c r="U33" s="47">
        <f>'TABLE-71'!J32</f>
        <v>34</v>
      </c>
      <c r="V33" s="47">
        <f>'TABLE-71'!K32</f>
        <v>12</v>
      </c>
    </row>
    <row r="34" spans="1:22" ht="13.5" customHeight="1">
      <c r="A34" s="44">
        <v>25</v>
      </c>
      <c r="B34" s="47" t="s">
        <v>133</v>
      </c>
      <c r="C34" s="47">
        <v>704</v>
      </c>
      <c r="D34" s="47">
        <v>273</v>
      </c>
      <c r="E34" s="47">
        <v>41</v>
      </c>
      <c r="F34" s="47">
        <v>21</v>
      </c>
      <c r="G34" s="47">
        <f>'TABLE-75'!M31+'TABLE-76'!M31</f>
        <v>307</v>
      </c>
      <c r="H34" s="47">
        <f>'TABLE-75'!N31+'TABLE-76'!N31</f>
        <v>204</v>
      </c>
      <c r="I34" s="47">
        <v>192</v>
      </c>
      <c r="J34" s="47">
        <v>16</v>
      </c>
      <c r="K34" s="47">
        <v>32</v>
      </c>
      <c r="L34" s="47">
        <f>'TABLE-36'!F31+'TABLE-36'!I31</f>
        <v>10</v>
      </c>
      <c r="M34" s="47">
        <v>64</v>
      </c>
      <c r="N34" s="47">
        <v>26</v>
      </c>
      <c r="O34" s="47">
        <v>84</v>
      </c>
      <c r="P34" s="47">
        <f>'TABLE-36'!L31</f>
        <v>19</v>
      </c>
      <c r="Q34" s="47">
        <v>0</v>
      </c>
      <c r="R34" s="47">
        <v>0</v>
      </c>
      <c r="S34" s="47">
        <f>'TABLE-55'!J33</f>
        <v>12</v>
      </c>
      <c r="T34" s="47">
        <f>'TABLE-55'!K33</f>
        <v>1</v>
      </c>
      <c r="U34" s="47">
        <f>'TABLE-71'!J33</f>
        <v>16</v>
      </c>
      <c r="V34" s="47">
        <f>'TABLE-71'!K33</f>
        <v>8</v>
      </c>
    </row>
    <row r="35" spans="1:22" ht="13.5" customHeight="1">
      <c r="A35" s="44">
        <v>26</v>
      </c>
      <c r="B35" s="47" t="s">
        <v>18</v>
      </c>
      <c r="C35" s="47">
        <v>484029</v>
      </c>
      <c r="D35" s="47">
        <v>410091</v>
      </c>
      <c r="E35" s="47">
        <v>429387</v>
      </c>
      <c r="F35" s="47">
        <v>392376</v>
      </c>
      <c r="G35" s="47">
        <f>'TABLE-75'!M32+'TABLE-76'!M32</f>
        <v>177018</v>
      </c>
      <c r="H35" s="47">
        <f>'TABLE-75'!N32+'TABLE-76'!N32</f>
        <v>111676</v>
      </c>
      <c r="I35" s="47">
        <v>3206</v>
      </c>
      <c r="J35" s="47">
        <v>2019</v>
      </c>
      <c r="K35" s="47">
        <v>40533</v>
      </c>
      <c r="L35" s="47">
        <f>'TABLE-36'!F32+'TABLE-36'!I32</f>
        <v>23344</v>
      </c>
      <c r="M35" s="47">
        <v>10804</v>
      </c>
      <c r="N35" s="47">
        <v>4267</v>
      </c>
      <c r="O35" s="47">
        <v>19288</v>
      </c>
      <c r="P35" s="47">
        <f>'TABLE-36'!L32</f>
        <v>6283</v>
      </c>
      <c r="Q35" s="47">
        <v>23286</v>
      </c>
      <c r="R35" s="47">
        <v>11678</v>
      </c>
      <c r="S35" s="47">
        <f>'TABLE-55'!J34</f>
        <v>7141</v>
      </c>
      <c r="T35" s="47">
        <f>'TABLE-55'!K34</f>
        <v>2056</v>
      </c>
      <c r="U35" s="47">
        <f>'TABLE-71'!J34</f>
        <v>7925</v>
      </c>
      <c r="V35" s="47">
        <f>'TABLE-71'!K34</f>
        <v>1952</v>
      </c>
    </row>
    <row r="36" spans="1:22" s="298" customFormat="1" ht="13.5" customHeight="1">
      <c r="A36" s="151"/>
      <c r="B36" s="126" t="s">
        <v>212</v>
      </c>
      <c r="C36" s="126">
        <f>SUM(C30:C35)</f>
        <v>485933</v>
      </c>
      <c r="D36" s="126">
        <f>SUM(D30:D35)</f>
        <v>411398</v>
      </c>
      <c r="E36" s="126">
        <f>SUM(E30:E35)</f>
        <v>429428</v>
      </c>
      <c r="F36" s="126">
        <f>SUM(F30:F35)</f>
        <v>392397</v>
      </c>
      <c r="G36" s="48">
        <f>'TABLE-75'!M33+'TABLE-76'!M33</f>
        <v>177804</v>
      </c>
      <c r="H36" s="126">
        <f aca="true" t="shared" si="1" ref="H36:V36">SUM(H30:H35)</f>
        <v>112409</v>
      </c>
      <c r="I36" s="126">
        <f t="shared" si="1"/>
        <v>3416</v>
      </c>
      <c r="J36" s="126">
        <f t="shared" si="1"/>
        <v>2041</v>
      </c>
      <c r="K36" s="126">
        <f t="shared" si="1"/>
        <v>40607</v>
      </c>
      <c r="L36" s="126">
        <f t="shared" si="1"/>
        <v>23375</v>
      </c>
      <c r="M36" s="126">
        <f t="shared" si="1"/>
        <v>10872</v>
      </c>
      <c r="N36" s="126">
        <f t="shared" si="1"/>
        <v>4294</v>
      </c>
      <c r="O36" s="126">
        <f t="shared" si="1"/>
        <v>19487</v>
      </c>
      <c r="P36" s="126">
        <f t="shared" si="1"/>
        <v>6342</v>
      </c>
      <c r="Q36" s="126">
        <f t="shared" si="1"/>
        <v>23355</v>
      </c>
      <c r="R36" s="126">
        <f t="shared" si="1"/>
        <v>11702</v>
      </c>
      <c r="S36" s="126">
        <f t="shared" si="1"/>
        <v>7209</v>
      </c>
      <c r="T36" s="126">
        <f t="shared" si="1"/>
        <v>2069</v>
      </c>
      <c r="U36" s="126">
        <f t="shared" si="1"/>
        <v>7981</v>
      </c>
      <c r="V36" s="126">
        <f t="shared" si="1"/>
        <v>1974</v>
      </c>
    </row>
    <row r="37" spans="1:22" ht="13.5" customHeight="1">
      <c r="A37" s="44">
        <v>27</v>
      </c>
      <c r="B37" s="47" t="s">
        <v>214</v>
      </c>
      <c r="C37" s="47">
        <v>1202</v>
      </c>
      <c r="D37" s="47">
        <v>1993</v>
      </c>
      <c r="E37" s="47">
        <v>1123</v>
      </c>
      <c r="F37" s="47">
        <v>1880</v>
      </c>
      <c r="G37" s="47">
        <f>'TABLE-75'!M34+'TABLE-76'!M34</f>
        <v>479</v>
      </c>
      <c r="H37" s="47">
        <f>'TABLE-75'!N34+'TABLE-76'!N34</f>
        <v>282</v>
      </c>
      <c r="I37" s="47">
        <v>0</v>
      </c>
      <c r="J37" s="47">
        <v>0</v>
      </c>
      <c r="K37" s="47">
        <v>0</v>
      </c>
      <c r="L37" s="47">
        <f>'TABLE-36'!F34+'TABLE-36'!I34</f>
        <v>0</v>
      </c>
      <c r="M37" s="47">
        <v>0</v>
      </c>
      <c r="N37" s="47">
        <v>0</v>
      </c>
      <c r="O37" s="47">
        <v>6</v>
      </c>
      <c r="P37" s="47">
        <f>'TABLE-36'!L34</f>
        <v>1</v>
      </c>
      <c r="Q37" s="47">
        <v>19</v>
      </c>
      <c r="R37" s="47">
        <v>5</v>
      </c>
      <c r="S37" s="47">
        <f>'TABLE-55'!J36</f>
        <v>0</v>
      </c>
      <c r="T37" s="47">
        <f>'TABLE-55'!K36</f>
        <v>0</v>
      </c>
      <c r="U37" s="47">
        <f>'TABLE-71'!J36</f>
        <v>0</v>
      </c>
      <c r="V37" s="47">
        <f>'TABLE-71'!K36</f>
        <v>0</v>
      </c>
    </row>
    <row r="38" spans="1:22" ht="13.5" customHeight="1">
      <c r="A38" s="44">
        <v>28</v>
      </c>
      <c r="B38" s="47" t="s">
        <v>205</v>
      </c>
      <c r="C38" s="47">
        <v>3420</v>
      </c>
      <c r="D38" s="47">
        <v>3725</v>
      </c>
      <c r="E38" s="47">
        <v>2580</v>
      </c>
      <c r="F38" s="47">
        <v>2888</v>
      </c>
      <c r="G38" s="47">
        <f>'TABLE-75'!M35+'TABLE-76'!M35</f>
        <v>1500</v>
      </c>
      <c r="H38" s="47">
        <f>'TABLE-75'!N35+'TABLE-76'!N35</f>
        <v>2933</v>
      </c>
      <c r="I38" s="47">
        <v>0</v>
      </c>
      <c r="J38" s="47">
        <v>0</v>
      </c>
      <c r="K38" s="47">
        <v>152</v>
      </c>
      <c r="L38" s="47">
        <f>'TABLE-36'!F35+'TABLE-36'!I35</f>
        <v>32</v>
      </c>
      <c r="M38" s="47">
        <v>151</v>
      </c>
      <c r="N38" s="47">
        <v>31</v>
      </c>
      <c r="O38" s="47">
        <v>352</v>
      </c>
      <c r="P38" s="47">
        <f>'TABLE-36'!L35</f>
        <v>92</v>
      </c>
      <c r="Q38" s="47">
        <v>261</v>
      </c>
      <c r="R38" s="47">
        <v>48</v>
      </c>
      <c r="S38" s="47">
        <f>'TABLE-55'!J37</f>
        <v>0</v>
      </c>
      <c r="T38" s="47">
        <f>'TABLE-55'!K37</f>
        <v>0</v>
      </c>
      <c r="U38" s="47">
        <f>'TABLE-71'!J37</f>
        <v>0</v>
      </c>
      <c r="V38" s="47">
        <f>'TABLE-71'!K37</f>
        <v>0</v>
      </c>
    </row>
    <row r="39" spans="1:22" ht="13.5" customHeight="1">
      <c r="A39" s="44">
        <v>29</v>
      </c>
      <c r="B39" s="47" t="s">
        <v>206</v>
      </c>
      <c r="C39" s="47">
        <v>10311</v>
      </c>
      <c r="D39" s="47">
        <v>3612</v>
      </c>
      <c r="E39" s="47">
        <v>9684</v>
      </c>
      <c r="F39" s="47">
        <v>3349</v>
      </c>
      <c r="G39" s="47">
        <f>'TABLE-75'!M36+'TABLE-76'!M36</f>
        <v>627</v>
      </c>
      <c r="H39" s="47">
        <f>'TABLE-75'!N36+'TABLE-76'!N36</f>
        <v>263</v>
      </c>
      <c r="I39" s="47">
        <v>0</v>
      </c>
      <c r="J39" s="47">
        <v>0</v>
      </c>
      <c r="K39" s="47">
        <v>0</v>
      </c>
      <c r="L39" s="47">
        <f>'TABLE-36'!F36+'TABLE-36'!I36</f>
        <v>0</v>
      </c>
      <c r="M39" s="47">
        <v>0</v>
      </c>
      <c r="N39" s="47">
        <v>0</v>
      </c>
      <c r="O39" s="47">
        <v>0</v>
      </c>
      <c r="P39" s="47">
        <f>'TABLE-36'!L36</f>
        <v>0</v>
      </c>
      <c r="Q39" s="47">
        <v>0</v>
      </c>
      <c r="R39" s="47">
        <v>0</v>
      </c>
      <c r="S39" s="47">
        <f>'TABLE-55'!J38</f>
        <v>0</v>
      </c>
      <c r="T39" s="47">
        <f>'TABLE-55'!K38</f>
        <v>0</v>
      </c>
      <c r="U39" s="47">
        <f>'TABLE-71'!J38</f>
        <v>0</v>
      </c>
      <c r="V39" s="47">
        <f>'TABLE-71'!K38</f>
        <v>0</v>
      </c>
    </row>
    <row r="40" spans="1:22" ht="13.5" customHeight="1">
      <c r="A40" s="44">
        <v>30</v>
      </c>
      <c r="B40" s="47" t="s">
        <v>207</v>
      </c>
      <c r="C40" s="47">
        <v>0</v>
      </c>
      <c r="D40" s="47">
        <v>0</v>
      </c>
      <c r="E40" s="47">
        <v>0</v>
      </c>
      <c r="F40" s="47">
        <v>0</v>
      </c>
      <c r="G40" s="47">
        <f>'TABLE-75'!M37+'TABLE-76'!M37</f>
        <v>0</v>
      </c>
      <c r="H40" s="47">
        <f>'TABLE-75'!N37+'TABLE-76'!N37</f>
        <v>0</v>
      </c>
      <c r="I40" s="47">
        <v>0</v>
      </c>
      <c r="J40" s="47">
        <v>0</v>
      </c>
      <c r="K40" s="47">
        <v>0</v>
      </c>
      <c r="L40" s="47">
        <f>'TABLE-36'!F37+'TABLE-36'!I37</f>
        <v>0</v>
      </c>
      <c r="M40" s="47">
        <v>0</v>
      </c>
      <c r="N40" s="47">
        <v>0</v>
      </c>
      <c r="O40" s="47">
        <v>0</v>
      </c>
      <c r="P40" s="47">
        <f>'TABLE-36'!L37</f>
        <v>0</v>
      </c>
      <c r="Q40" s="47">
        <v>0</v>
      </c>
      <c r="R40" s="47">
        <v>0</v>
      </c>
      <c r="S40" s="47">
        <f>'TABLE-55'!J39</f>
        <v>0</v>
      </c>
      <c r="T40" s="47">
        <f>'TABLE-55'!K39</f>
        <v>0</v>
      </c>
      <c r="U40" s="47">
        <f>'TABLE-71'!J39</f>
        <v>0</v>
      </c>
      <c r="V40" s="47">
        <f>'TABLE-71'!K39</f>
        <v>0</v>
      </c>
    </row>
    <row r="41" spans="1:22" ht="13.5" customHeight="1">
      <c r="A41" s="88">
        <v>31</v>
      </c>
      <c r="B41" s="89" t="s">
        <v>328</v>
      </c>
      <c r="C41" s="47">
        <v>0</v>
      </c>
      <c r="D41" s="47">
        <v>0</v>
      </c>
      <c r="E41" s="47">
        <v>0</v>
      </c>
      <c r="F41" s="47">
        <v>0</v>
      </c>
      <c r="G41" s="47">
        <f>'TABLE-75'!M38+'TABLE-76'!M38</f>
        <v>0</v>
      </c>
      <c r="H41" s="47">
        <f>'TABLE-75'!N38+'TABLE-76'!N38</f>
        <v>0</v>
      </c>
      <c r="I41" s="47">
        <v>0</v>
      </c>
      <c r="J41" s="47">
        <v>0</v>
      </c>
      <c r="K41" s="47">
        <v>0</v>
      </c>
      <c r="L41" s="47">
        <f>'TABLE-36'!F38+'TABLE-36'!I38</f>
        <v>0</v>
      </c>
      <c r="M41" s="47">
        <v>0</v>
      </c>
      <c r="N41" s="47">
        <v>0</v>
      </c>
      <c r="O41" s="47">
        <v>0</v>
      </c>
      <c r="P41" s="47">
        <f>'TABLE-36'!L38</f>
        <v>0</v>
      </c>
      <c r="Q41" s="47">
        <v>0</v>
      </c>
      <c r="R41" s="47">
        <v>0</v>
      </c>
      <c r="S41" s="47">
        <f>'TABLE-55'!J40</f>
        <v>0</v>
      </c>
      <c r="T41" s="47">
        <f>'TABLE-55'!K40</f>
        <v>0</v>
      </c>
      <c r="U41" s="47">
        <f>'TABLE-71'!J40</f>
        <v>0</v>
      </c>
      <c r="V41" s="47">
        <f>'TABLE-71'!K40</f>
        <v>0</v>
      </c>
    </row>
    <row r="42" spans="1:22" ht="13.5" customHeight="1">
      <c r="A42" s="44">
        <v>32</v>
      </c>
      <c r="B42" s="47" t="s">
        <v>224</v>
      </c>
      <c r="C42" s="47">
        <v>13</v>
      </c>
      <c r="D42" s="47">
        <v>6</v>
      </c>
      <c r="E42" s="47">
        <v>0</v>
      </c>
      <c r="F42" s="47">
        <v>0</v>
      </c>
      <c r="G42" s="47">
        <f>'TABLE-75'!M39+'TABLE-76'!M39</f>
        <v>0</v>
      </c>
      <c r="H42" s="47">
        <f>'TABLE-75'!N39+'TABLE-76'!N39</f>
        <v>0</v>
      </c>
      <c r="I42" s="47">
        <v>0</v>
      </c>
      <c r="J42" s="47">
        <v>0</v>
      </c>
      <c r="K42" s="47">
        <v>0</v>
      </c>
      <c r="L42" s="47">
        <f>'TABLE-36'!F39+'TABLE-36'!I39</f>
        <v>0</v>
      </c>
      <c r="M42" s="47">
        <v>0</v>
      </c>
      <c r="N42" s="47">
        <v>0</v>
      </c>
      <c r="O42" s="47">
        <v>13</v>
      </c>
      <c r="P42" s="47">
        <f>'TABLE-36'!L39</f>
        <v>6</v>
      </c>
      <c r="Q42" s="47">
        <v>0</v>
      </c>
      <c r="R42" s="47">
        <v>0</v>
      </c>
      <c r="S42" s="47">
        <f>'TABLE-55'!J41</f>
        <v>0</v>
      </c>
      <c r="T42" s="47">
        <f>'TABLE-55'!K41</f>
        <v>0</v>
      </c>
      <c r="U42" s="47">
        <f>'TABLE-71'!J41</f>
        <v>0</v>
      </c>
      <c r="V42" s="47">
        <f>'TABLE-71'!K41</f>
        <v>0</v>
      </c>
    </row>
    <row r="43" spans="1:22" ht="13.5" customHeight="1">
      <c r="A43" s="44">
        <v>33</v>
      </c>
      <c r="B43" s="47" t="s">
        <v>236</v>
      </c>
      <c r="C43" s="47">
        <v>109</v>
      </c>
      <c r="D43" s="47">
        <v>285</v>
      </c>
      <c r="E43" s="47">
        <v>0</v>
      </c>
      <c r="F43" s="47">
        <v>0</v>
      </c>
      <c r="G43" s="47">
        <f>'TABLE-75'!M40+'TABLE-76'!M40</f>
        <v>11</v>
      </c>
      <c r="H43" s="47">
        <f>'TABLE-75'!N40+'TABLE-76'!N40</f>
        <v>10</v>
      </c>
      <c r="I43" s="47">
        <v>0</v>
      </c>
      <c r="J43" s="47">
        <v>0</v>
      </c>
      <c r="K43" s="47">
        <v>0</v>
      </c>
      <c r="L43" s="47">
        <f>'TABLE-36'!F40+'TABLE-36'!I40</f>
        <v>0</v>
      </c>
      <c r="M43" s="47">
        <v>0</v>
      </c>
      <c r="N43" s="47">
        <v>0</v>
      </c>
      <c r="O43" s="47">
        <v>31</v>
      </c>
      <c r="P43" s="47">
        <f>'TABLE-36'!L40</f>
        <v>11</v>
      </c>
      <c r="Q43" s="47">
        <v>0</v>
      </c>
      <c r="R43" s="47">
        <v>0</v>
      </c>
      <c r="S43" s="47">
        <f>'TABLE-55'!J42</f>
        <v>0</v>
      </c>
      <c r="T43" s="47">
        <f>'TABLE-55'!K42</f>
        <v>0</v>
      </c>
      <c r="U43" s="47">
        <f>'TABLE-71'!J42</f>
        <v>0</v>
      </c>
      <c r="V43" s="47">
        <f>'TABLE-71'!K42</f>
        <v>0</v>
      </c>
    </row>
    <row r="44" spans="1:22" ht="13.5" customHeight="1">
      <c r="A44" s="44">
        <v>34</v>
      </c>
      <c r="B44" s="47" t="s">
        <v>24</v>
      </c>
      <c r="C44" s="47">
        <v>100</v>
      </c>
      <c r="D44" s="47">
        <v>39</v>
      </c>
      <c r="E44" s="47">
        <v>0</v>
      </c>
      <c r="F44" s="47">
        <v>0</v>
      </c>
      <c r="G44" s="47">
        <f>'TABLE-75'!M41+'TABLE-76'!M41</f>
        <v>84</v>
      </c>
      <c r="H44" s="47">
        <f>'TABLE-75'!N41+'TABLE-76'!N41</f>
        <v>31</v>
      </c>
      <c r="I44" s="47">
        <v>9</v>
      </c>
      <c r="J44" s="47">
        <v>5</v>
      </c>
      <c r="K44" s="47">
        <v>0</v>
      </c>
      <c r="L44" s="47">
        <f>'TABLE-36'!F41+'TABLE-36'!I41</f>
        <v>0</v>
      </c>
      <c r="M44" s="47">
        <v>0</v>
      </c>
      <c r="N44" s="47">
        <v>0</v>
      </c>
      <c r="O44" s="47">
        <v>58</v>
      </c>
      <c r="P44" s="47">
        <f>'TABLE-36'!L41</f>
        <v>17</v>
      </c>
      <c r="Q44" s="47">
        <v>0</v>
      </c>
      <c r="R44" s="47">
        <v>0</v>
      </c>
      <c r="S44" s="47">
        <f>'TABLE-55'!J43</f>
        <v>3</v>
      </c>
      <c r="T44" s="47">
        <f>'TABLE-55'!K43</f>
        <v>1</v>
      </c>
      <c r="U44" s="47">
        <f>'TABLE-71'!J43</f>
        <v>14</v>
      </c>
      <c r="V44" s="47">
        <f>'TABLE-71'!K43</f>
        <v>3</v>
      </c>
    </row>
    <row r="45" spans="1:22" ht="13.5" customHeight="1">
      <c r="A45" s="44">
        <v>35</v>
      </c>
      <c r="B45" s="47" t="s">
        <v>351</v>
      </c>
      <c r="C45" s="47">
        <v>0</v>
      </c>
      <c r="D45" s="47">
        <v>0</v>
      </c>
      <c r="E45" s="47">
        <v>0</v>
      </c>
      <c r="F45" s="47">
        <v>0</v>
      </c>
      <c r="G45" s="47">
        <f>'TABLE-75'!M42+'TABLE-76'!M42</f>
        <v>0</v>
      </c>
      <c r="H45" s="47">
        <f>'TABLE-75'!N42+'TABLE-76'!N42</f>
        <v>0</v>
      </c>
      <c r="I45" s="47">
        <v>0</v>
      </c>
      <c r="J45" s="47">
        <v>0</v>
      </c>
      <c r="K45" s="47">
        <v>0</v>
      </c>
      <c r="L45" s="47">
        <f>'TABLE-36'!F42+'TABLE-36'!I42</f>
        <v>0</v>
      </c>
      <c r="M45" s="47">
        <v>0</v>
      </c>
      <c r="N45" s="47">
        <v>0</v>
      </c>
      <c r="O45" s="47">
        <v>0</v>
      </c>
      <c r="P45" s="47">
        <f>'TABLE-36'!L42</f>
        <v>0</v>
      </c>
      <c r="Q45" s="47">
        <v>0</v>
      </c>
      <c r="R45" s="47">
        <v>0</v>
      </c>
      <c r="S45" s="47">
        <f>'TABLE-55'!J44</f>
        <v>0</v>
      </c>
      <c r="T45" s="47">
        <f>'TABLE-55'!K44</f>
        <v>0</v>
      </c>
      <c r="U45" s="47">
        <f>'TABLE-71'!J44</f>
        <v>0</v>
      </c>
      <c r="V45" s="47">
        <f>'TABLE-71'!K44</f>
        <v>0</v>
      </c>
    </row>
    <row r="46" spans="1:22" ht="13.5" customHeight="1">
      <c r="A46" s="44">
        <v>36</v>
      </c>
      <c r="B46" s="47" t="s">
        <v>329</v>
      </c>
      <c r="C46" s="47">
        <v>4</v>
      </c>
      <c r="D46" s="47">
        <v>4</v>
      </c>
      <c r="E46" s="47">
        <v>0</v>
      </c>
      <c r="F46" s="47">
        <v>0</v>
      </c>
      <c r="G46" s="47">
        <f>'TABLE-75'!M43+'TABLE-76'!M43</f>
        <v>0</v>
      </c>
      <c r="H46" s="47">
        <f>'TABLE-75'!N43+'TABLE-76'!N43</f>
        <v>0</v>
      </c>
      <c r="I46" s="47">
        <v>0</v>
      </c>
      <c r="J46" s="47">
        <v>0</v>
      </c>
      <c r="K46" s="47">
        <v>0</v>
      </c>
      <c r="L46" s="47">
        <f>'TABLE-36'!F43+'TABLE-36'!I43</f>
        <v>0</v>
      </c>
      <c r="M46" s="47">
        <v>0</v>
      </c>
      <c r="N46" s="47">
        <v>0</v>
      </c>
      <c r="O46" s="47">
        <v>4</v>
      </c>
      <c r="P46" s="47">
        <f>'TABLE-36'!L43</f>
        <v>4</v>
      </c>
      <c r="Q46" s="47">
        <v>0</v>
      </c>
      <c r="R46" s="47">
        <v>0</v>
      </c>
      <c r="S46" s="47">
        <f>'TABLE-55'!J45</f>
        <v>0</v>
      </c>
      <c r="T46" s="47">
        <f>'TABLE-55'!K45</f>
        <v>0</v>
      </c>
      <c r="U46" s="47">
        <f>'TABLE-71'!J45</f>
        <v>0</v>
      </c>
      <c r="V46" s="47">
        <f>'TABLE-71'!K45</f>
        <v>0</v>
      </c>
    </row>
    <row r="47" spans="1:22" ht="13.5" customHeight="1">
      <c r="A47" s="44">
        <v>37</v>
      </c>
      <c r="B47" s="47" t="s">
        <v>330</v>
      </c>
      <c r="C47" s="47">
        <v>428</v>
      </c>
      <c r="D47" s="47">
        <v>377</v>
      </c>
      <c r="E47" s="47">
        <v>229</v>
      </c>
      <c r="F47" s="47">
        <v>348</v>
      </c>
      <c r="G47" s="47">
        <f>'TABLE-75'!M44+'TABLE-76'!M44</f>
        <v>0</v>
      </c>
      <c r="H47" s="47">
        <f>'TABLE-75'!N44+'TABLE-76'!N44</f>
        <v>0</v>
      </c>
      <c r="I47" s="47">
        <v>132</v>
      </c>
      <c r="J47" s="47">
        <v>5</v>
      </c>
      <c r="K47" s="47">
        <v>6</v>
      </c>
      <c r="L47" s="47">
        <f>'TABLE-36'!F44+'TABLE-36'!I44</f>
        <v>1</v>
      </c>
      <c r="M47" s="47">
        <v>0</v>
      </c>
      <c r="N47" s="47">
        <v>0</v>
      </c>
      <c r="O47" s="47">
        <v>32</v>
      </c>
      <c r="P47" s="47">
        <f>'TABLE-36'!L44</f>
        <v>12</v>
      </c>
      <c r="Q47" s="47">
        <v>0</v>
      </c>
      <c r="R47" s="47">
        <v>0</v>
      </c>
      <c r="S47" s="47">
        <f>'TABLE-55'!J46</f>
        <v>29</v>
      </c>
      <c r="T47" s="47">
        <f>'TABLE-55'!K46</f>
        <v>11</v>
      </c>
      <c r="U47" s="47">
        <f>'TABLE-71'!J46</f>
        <v>0</v>
      </c>
      <c r="V47" s="47">
        <f>'TABLE-71'!K46</f>
        <v>0</v>
      </c>
    </row>
    <row r="48" spans="1:22" s="298" customFormat="1" ht="13.5" customHeight="1">
      <c r="A48" s="151"/>
      <c r="B48" s="126" t="s">
        <v>211</v>
      </c>
      <c r="C48" s="126">
        <f aca="true" t="shared" si="2" ref="C48:O48">SUM(C37:C47)</f>
        <v>15587</v>
      </c>
      <c r="D48" s="126">
        <f t="shared" si="2"/>
        <v>10041</v>
      </c>
      <c r="E48" s="126">
        <f t="shared" si="2"/>
        <v>13616</v>
      </c>
      <c r="F48" s="126">
        <f t="shared" si="2"/>
        <v>8465</v>
      </c>
      <c r="G48" s="126">
        <f t="shared" si="2"/>
        <v>2701</v>
      </c>
      <c r="H48" s="126">
        <f t="shared" si="2"/>
        <v>3519</v>
      </c>
      <c r="I48" s="126">
        <f t="shared" si="2"/>
        <v>141</v>
      </c>
      <c r="J48" s="126">
        <f t="shared" si="2"/>
        <v>10</v>
      </c>
      <c r="K48" s="126">
        <f t="shared" si="2"/>
        <v>158</v>
      </c>
      <c r="L48" s="126">
        <f t="shared" si="2"/>
        <v>33</v>
      </c>
      <c r="M48" s="126">
        <f t="shared" si="2"/>
        <v>151</v>
      </c>
      <c r="N48" s="126">
        <f t="shared" si="2"/>
        <v>31</v>
      </c>
      <c r="O48" s="126">
        <f t="shared" si="2"/>
        <v>496</v>
      </c>
      <c r="P48" s="285">
        <f>'TABLE-36'!L45</f>
        <v>143</v>
      </c>
      <c r="Q48" s="126">
        <f aca="true" t="shared" si="3" ref="Q48:V48">SUM(Q37:Q47)</f>
        <v>280</v>
      </c>
      <c r="R48" s="126">
        <f t="shared" si="3"/>
        <v>53</v>
      </c>
      <c r="S48" s="126">
        <f t="shared" si="3"/>
        <v>32</v>
      </c>
      <c r="T48" s="126">
        <f t="shared" si="3"/>
        <v>12</v>
      </c>
      <c r="U48" s="126">
        <f t="shared" si="3"/>
        <v>14</v>
      </c>
      <c r="V48" s="126">
        <f t="shared" si="3"/>
        <v>3</v>
      </c>
    </row>
    <row r="49" spans="1:22" s="298" customFormat="1" ht="13.5" customHeight="1">
      <c r="A49" s="151"/>
      <c r="B49" s="152" t="s">
        <v>117</v>
      </c>
      <c r="C49" s="126">
        <f aca="true" t="shared" si="4" ref="C49:V49">C29+C36+C48</f>
        <v>1121638</v>
      </c>
      <c r="D49" s="126">
        <f t="shared" si="4"/>
        <v>910312</v>
      </c>
      <c r="E49" s="126">
        <f t="shared" si="4"/>
        <v>803743</v>
      </c>
      <c r="F49" s="126">
        <f t="shared" si="4"/>
        <v>658349</v>
      </c>
      <c r="G49" s="126">
        <f t="shared" si="4"/>
        <v>429808</v>
      </c>
      <c r="H49" s="126">
        <f t="shared" si="4"/>
        <v>268309</v>
      </c>
      <c r="I49" s="126">
        <f t="shared" si="4"/>
        <v>11515</v>
      </c>
      <c r="J49" s="126">
        <f t="shared" si="4"/>
        <v>3049</v>
      </c>
      <c r="K49" s="126">
        <f t="shared" si="4"/>
        <v>110394</v>
      </c>
      <c r="L49" s="126">
        <f t="shared" si="4"/>
        <v>58464</v>
      </c>
      <c r="M49" s="126">
        <f t="shared" si="4"/>
        <v>34220</v>
      </c>
      <c r="N49" s="126">
        <f t="shared" si="4"/>
        <v>19011</v>
      </c>
      <c r="O49" s="126">
        <f t="shared" si="4"/>
        <v>63279</v>
      </c>
      <c r="P49" s="126">
        <f t="shared" si="4"/>
        <v>20673</v>
      </c>
      <c r="Q49" s="126">
        <f t="shared" si="4"/>
        <v>43017</v>
      </c>
      <c r="R49" s="126">
        <f t="shared" si="4"/>
        <v>28248</v>
      </c>
      <c r="S49" s="126">
        <f t="shared" si="4"/>
        <v>15838</v>
      </c>
      <c r="T49" s="126">
        <f t="shared" si="4"/>
        <v>4916</v>
      </c>
      <c r="U49" s="126">
        <f t="shared" si="4"/>
        <v>18994</v>
      </c>
      <c r="V49" s="126">
        <f t="shared" si="4"/>
        <v>6388</v>
      </c>
    </row>
    <row r="50" ht="18" customHeight="1">
      <c r="B50" s="299"/>
    </row>
    <row r="51" spans="1:18" ht="18" customHeight="1">
      <c r="A51" s="299"/>
      <c r="B51" s="299"/>
      <c r="C51" s="301"/>
      <c r="D51" s="301"/>
      <c r="E51" s="301"/>
      <c r="F51" s="301"/>
      <c r="G51" s="301"/>
      <c r="H51" s="301"/>
      <c r="I51" s="301"/>
      <c r="J51" s="301"/>
      <c r="L51" s="51"/>
      <c r="O51" s="51"/>
      <c r="P51" s="51"/>
      <c r="Q51" s="51"/>
      <c r="R51" s="51"/>
    </row>
    <row r="52" spans="4:18" ht="18" customHeight="1">
      <c r="D52" s="301"/>
      <c r="E52" s="301"/>
      <c r="F52" s="301"/>
      <c r="G52" s="301"/>
      <c r="K52" s="51"/>
      <c r="L52" s="51"/>
      <c r="O52" s="51"/>
      <c r="P52" s="51"/>
      <c r="Q52" s="51"/>
      <c r="R52" s="51"/>
    </row>
    <row r="53" spans="1:22" ht="18" customHeight="1">
      <c r="A53" s="302" t="s">
        <v>4</v>
      </c>
      <c r="B53" s="302" t="s">
        <v>5</v>
      </c>
      <c r="C53" s="489" t="s">
        <v>89</v>
      </c>
      <c r="D53" s="490"/>
      <c r="E53" s="491" t="s">
        <v>130</v>
      </c>
      <c r="F53" s="492"/>
      <c r="G53" s="492"/>
      <c r="H53" s="492"/>
      <c r="I53" s="492"/>
      <c r="J53" s="492"/>
      <c r="K53" s="492"/>
      <c r="L53" s="493"/>
      <c r="M53" s="303"/>
      <c r="N53" s="304"/>
      <c r="O53" s="303"/>
      <c r="P53" s="304"/>
      <c r="Q53" s="303"/>
      <c r="R53" s="304"/>
      <c r="S53" s="365"/>
      <c r="T53" s="366"/>
      <c r="U53" s="166"/>
      <c r="V53" s="167"/>
    </row>
    <row r="54" spans="1:22" ht="12.75">
      <c r="A54" s="237" t="s">
        <v>6</v>
      </c>
      <c r="B54" s="237"/>
      <c r="C54" s="305" t="s">
        <v>90</v>
      </c>
      <c r="D54" s="306"/>
      <c r="E54" s="307" t="s">
        <v>91</v>
      </c>
      <c r="F54" s="308"/>
      <c r="G54" s="307"/>
      <c r="H54" s="308"/>
      <c r="I54" s="307"/>
      <c r="J54" s="308"/>
      <c r="K54" s="307"/>
      <c r="L54" s="308"/>
      <c r="M54" s="487" t="s">
        <v>92</v>
      </c>
      <c r="N54" s="488"/>
      <c r="O54" s="305"/>
      <c r="P54" s="306"/>
      <c r="Q54" s="305"/>
      <c r="R54" s="306"/>
      <c r="S54" s="367"/>
      <c r="T54" s="368"/>
      <c r="U54" s="369"/>
      <c r="V54" s="370"/>
    </row>
    <row r="55" spans="1:22" ht="12.75">
      <c r="A55" s="237"/>
      <c r="B55" s="237"/>
      <c r="C55" s="305" t="s">
        <v>93</v>
      </c>
      <c r="D55" s="306" t="s">
        <v>31</v>
      </c>
      <c r="E55" s="305" t="s">
        <v>94</v>
      </c>
      <c r="F55" s="306"/>
      <c r="G55" s="305" t="s">
        <v>95</v>
      </c>
      <c r="H55" s="306"/>
      <c r="I55" s="487" t="s">
        <v>123</v>
      </c>
      <c r="J55" s="488"/>
      <c r="K55" s="305" t="s">
        <v>134</v>
      </c>
      <c r="L55" s="306"/>
      <c r="M55" s="487" t="s">
        <v>96</v>
      </c>
      <c r="N55" s="488"/>
      <c r="O55" s="487" t="s">
        <v>184</v>
      </c>
      <c r="P55" s="488"/>
      <c r="Q55" s="487" t="s">
        <v>185</v>
      </c>
      <c r="R55" s="488"/>
      <c r="S55" s="487" t="s">
        <v>357</v>
      </c>
      <c r="T55" s="488"/>
      <c r="U55" s="487" t="s">
        <v>225</v>
      </c>
      <c r="V55" s="488"/>
    </row>
    <row r="56" spans="1:22" ht="12.75">
      <c r="A56" s="237"/>
      <c r="B56" s="237"/>
      <c r="C56" s="309"/>
      <c r="D56" s="310"/>
      <c r="E56" s="309" t="s">
        <v>97</v>
      </c>
      <c r="F56" s="310"/>
      <c r="G56" s="309"/>
      <c r="H56" s="310"/>
      <c r="I56" s="309"/>
      <c r="J56" s="310"/>
      <c r="K56" s="309"/>
      <c r="L56" s="310"/>
      <c r="M56" s="485" t="s">
        <v>98</v>
      </c>
      <c r="N56" s="486"/>
      <c r="O56" s="309"/>
      <c r="P56" s="310"/>
      <c r="Q56" s="309"/>
      <c r="R56" s="310"/>
      <c r="S56" s="309"/>
      <c r="T56" s="310"/>
      <c r="U56" s="371"/>
      <c r="V56" s="372"/>
    </row>
    <row r="57" spans="1:22" ht="12.75">
      <c r="A57" s="238"/>
      <c r="B57" s="238"/>
      <c r="C57" s="110" t="s">
        <v>52</v>
      </c>
      <c r="D57" s="311" t="s">
        <v>58</v>
      </c>
      <c r="E57" s="110" t="s">
        <v>52</v>
      </c>
      <c r="F57" s="311" t="s">
        <v>58</v>
      </c>
      <c r="G57" s="110" t="s">
        <v>52</v>
      </c>
      <c r="H57" s="110" t="s">
        <v>58</v>
      </c>
      <c r="I57" s="110" t="s">
        <v>52</v>
      </c>
      <c r="J57" s="110" t="s">
        <v>58</v>
      </c>
      <c r="K57" s="110" t="s">
        <v>52</v>
      </c>
      <c r="L57" s="110" t="s">
        <v>58</v>
      </c>
      <c r="M57" s="110" t="s">
        <v>52</v>
      </c>
      <c r="N57" s="110" t="s">
        <v>58</v>
      </c>
      <c r="O57" s="110" t="s">
        <v>52</v>
      </c>
      <c r="P57" s="110" t="s">
        <v>58</v>
      </c>
      <c r="Q57" s="110" t="s">
        <v>52</v>
      </c>
      <c r="R57" s="110" t="s">
        <v>58</v>
      </c>
      <c r="S57" s="110" t="s">
        <v>52</v>
      </c>
      <c r="T57" s="110" t="s">
        <v>58</v>
      </c>
      <c r="U57" s="110" t="s">
        <v>52</v>
      </c>
      <c r="V57" s="340" t="s">
        <v>58</v>
      </c>
    </row>
    <row r="58" spans="1:22" ht="15.75" customHeight="1">
      <c r="A58" s="44">
        <v>38</v>
      </c>
      <c r="B58" s="47" t="s">
        <v>73</v>
      </c>
      <c r="C58" s="47">
        <v>19445</v>
      </c>
      <c r="D58" s="47">
        <v>7942</v>
      </c>
      <c r="E58" s="47">
        <v>11123</v>
      </c>
      <c r="F58" s="47">
        <v>4585</v>
      </c>
      <c r="G58" s="47">
        <f>'TABLE-75'!M52+'TABLE-76'!M52</f>
        <v>14983</v>
      </c>
      <c r="H58" s="47">
        <f>'TABLE-75'!N52+'TABLE-76'!N52</f>
        <v>4813</v>
      </c>
      <c r="I58" s="47">
        <v>0</v>
      </c>
      <c r="J58" s="47">
        <v>0</v>
      </c>
      <c r="K58" s="47">
        <v>3073</v>
      </c>
      <c r="L58" s="47">
        <f>'TABLE-36'!F53+'TABLE-36'!I53</f>
        <v>759</v>
      </c>
      <c r="M58" s="47">
        <v>0</v>
      </c>
      <c r="N58" s="47">
        <v>0</v>
      </c>
      <c r="O58" s="47">
        <v>0</v>
      </c>
      <c r="P58" s="47">
        <f>'TABLE-36'!L53</f>
        <v>0</v>
      </c>
      <c r="Q58" s="47">
        <v>590</v>
      </c>
      <c r="R58" s="47">
        <v>410</v>
      </c>
      <c r="S58" s="47">
        <f>'TABLE-55'!J56</f>
        <v>0</v>
      </c>
      <c r="T58" s="47">
        <f>'TABLE-55'!K56</f>
        <v>0</v>
      </c>
      <c r="U58" s="47">
        <f>'TABLE-71'!J57</f>
        <v>355</v>
      </c>
      <c r="V58" s="47">
        <f>'TABLE-71'!K57</f>
        <v>73</v>
      </c>
    </row>
    <row r="59" spans="1:22" ht="15.75" customHeight="1">
      <c r="A59" s="44">
        <v>39</v>
      </c>
      <c r="B59" s="47" t="s">
        <v>250</v>
      </c>
      <c r="C59" s="47">
        <v>67784</v>
      </c>
      <c r="D59" s="47">
        <v>32425</v>
      </c>
      <c r="E59" s="47">
        <v>32458</v>
      </c>
      <c r="F59" s="47">
        <v>14961</v>
      </c>
      <c r="G59" s="47">
        <f>'TABLE-75'!M53+'TABLE-76'!M53</f>
        <v>35876</v>
      </c>
      <c r="H59" s="47">
        <f>'TABLE-75'!N53+'TABLE-76'!N53</f>
        <v>14541</v>
      </c>
      <c r="I59" s="47">
        <v>0</v>
      </c>
      <c r="J59" s="47">
        <v>0</v>
      </c>
      <c r="K59" s="47">
        <v>5573</v>
      </c>
      <c r="L59" s="47">
        <f>'TABLE-36'!F54+'TABLE-36'!I54</f>
        <v>3394</v>
      </c>
      <c r="M59" s="47">
        <v>2882</v>
      </c>
      <c r="N59" s="47">
        <v>1000</v>
      </c>
      <c r="O59" s="47">
        <v>100</v>
      </c>
      <c r="P59" s="47">
        <f>'TABLE-36'!L54</f>
        <v>64</v>
      </c>
      <c r="Q59" s="47">
        <v>3370</v>
      </c>
      <c r="R59" s="47">
        <v>2235</v>
      </c>
      <c r="S59" s="47">
        <f>'TABLE-55'!J57</f>
        <v>0</v>
      </c>
      <c r="T59" s="47">
        <f>'TABLE-55'!K57</f>
        <v>0</v>
      </c>
      <c r="U59" s="47">
        <f>'TABLE-71'!J58</f>
        <v>1124</v>
      </c>
      <c r="V59" s="47">
        <f>'TABLE-71'!K58</f>
        <v>429</v>
      </c>
    </row>
    <row r="60" spans="1:22" ht="15.75" customHeight="1">
      <c r="A60" s="44">
        <v>40</v>
      </c>
      <c r="B60" s="47" t="s">
        <v>28</v>
      </c>
      <c r="C60" s="47">
        <v>5815</v>
      </c>
      <c r="D60" s="47">
        <v>3002</v>
      </c>
      <c r="E60" s="47">
        <v>32646</v>
      </c>
      <c r="F60" s="47">
        <v>1689</v>
      </c>
      <c r="G60" s="47">
        <f>'TABLE-75'!M54+'TABLE-76'!M54</f>
        <v>3713</v>
      </c>
      <c r="H60" s="47">
        <f>'TABLE-75'!N54+'TABLE-76'!N54</f>
        <v>967</v>
      </c>
      <c r="I60" s="47">
        <v>0</v>
      </c>
      <c r="J60" s="47">
        <v>0</v>
      </c>
      <c r="K60" s="47">
        <v>407</v>
      </c>
      <c r="L60" s="47">
        <f>'TABLE-36'!F55+'TABLE-36'!I55</f>
        <v>181</v>
      </c>
      <c r="M60" s="47">
        <v>0</v>
      </c>
      <c r="N60" s="47">
        <v>0</v>
      </c>
      <c r="O60" s="47">
        <v>0</v>
      </c>
      <c r="P60" s="47">
        <f>'TABLE-36'!L55</f>
        <v>0</v>
      </c>
      <c r="Q60" s="47">
        <v>244</v>
      </c>
      <c r="R60" s="47">
        <v>161</v>
      </c>
      <c r="S60" s="47">
        <f>'TABLE-55'!J58</f>
        <v>0</v>
      </c>
      <c r="T60" s="47">
        <f>'TABLE-55'!K58</f>
        <v>0</v>
      </c>
      <c r="U60" s="47">
        <f>'TABLE-71'!J59</f>
        <v>21</v>
      </c>
      <c r="V60" s="47">
        <f>'TABLE-71'!K59</f>
        <v>7</v>
      </c>
    </row>
    <row r="61" spans="1:22" ht="15.75" customHeight="1">
      <c r="A61" s="44">
        <v>41</v>
      </c>
      <c r="B61" s="47" t="s">
        <v>217</v>
      </c>
      <c r="C61" s="47">
        <v>58683</v>
      </c>
      <c r="D61" s="47">
        <v>25474</v>
      </c>
      <c r="E61" s="47">
        <v>42319</v>
      </c>
      <c r="F61" s="47">
        <v>23380</v>
      </c>
      <c r="G61" s="47">
        <f>'TABLE-75'!M55+'TABLE-76'!M55</f>
        <v>31410</v>
      </c>
      <c r="H61" s="47">
        <f>'TABLE-75'!N55+'TABLE-76'!N55</f>
        <v>9696</v>
      </c>
      <c r="I61" s="47">
        <v>0</v>
      </c>
      <c r="J61" s="47">
        <v>0</v>
      </c>
      <c r="K61" s="47">
        <v>10499</v>
      </c>
      <c r="L61" s="47">
        <f>'TABLE-36'!F56+'TABLE-36'!I56</f>
        <v>2409</v>
      </c>
      <c r="M61" s="47">
        <v>262</v>
      </c>
      <c r="N61" s="47">
        <v>71</v>
      </c>
      <c r="O61" s="47">
        <v>0</v>
      </c>
      <c r="P61" s="47">
        <f>'TABLE-36'!L56</f>
        <v>0</v>
      </c>
      <c r="Q61" s="47">
        <v>2939</v>
      </c>
      <c r="R61" s="47">
        <v>977</v>
      </c>
      <c r="S61" s="47">
        <f>'TABLE-55'!J59</f>
        <v>69</v>
      </c>
      <c r="T61" s="47">
        <f>'TABLE-55'!K59</f>
        <v>12</v>
      </c>
      <c r="U61" s="47">
        <f>'TABLE-71'!J60</f>
        <v>1557</v>
      </c>
      <c r="V61" s="47">
        <f>'TABLE-71'!K60</f>
        <v>309</v>
      </c>
    </row>
    <row r="62" spans="1:22" ht="15.75" customHeight="1">
      <c r="A62" s="44">
        <v>42</v>
      </c>
      <c r="B62" s="47" t="s">
        <v>27</v>
      </c>
      <c r="C62" s="47">
        <v>8695</v>
      </c>
      <c r="D62" s="47">
        <v>4088</v>
      </c>
      <c r="E62" s="47">
        <v>7823</v>
      </c>
      <c r="F62" s="47">
        <v>6279</v>
      </c>
      <c r="G62" s="47">
        <f>'TABLE-75'!M56+'TABLE-76'!M56</f>
        <v>6956</v>
      </c>
      <c r="H62" s="47">
        <f>'TABLE-75'!N56+'TABLE-76'!N56</f>
        <v>1817</v>
      </c>
      <c r="I62" s="47">
        <v>0</v>
      </c>
      <c r="J62" s="47">
        <v>0</v>
      </c>
      <c r="K62" s="47">
        <v>5817</v>
      </c>
      <c r="L62" s="47">
        <f>'TABLE-36'!F57+'TABLE-36'!I57</f>
        <v>786</v>
      </c>
      <c r="M62" s="47">
        <v>3437</v>
      </c>
      <c r="N62" s="47">
        <v>683</v>
      </c>
      <c r="O62" s="47">
        <v>0</v>
      </c>
      <c r="P62" s="47">
        <f>'TABLE-36'!L57</f>
        <v>0</v>
      </c>
      <c r="Q62" s="47">
        <v>784</v>
      </c>
      <c r="R62" s="47">
        <v>414</v>
      </c>
      <c r="S62" s="47">
        <f>'TABLE-55'!J60</f>
        <v>0</v>
      </c>
      <c r="T62" s="47">
        <f>'TABLE-55'!K60</f>
        <v>0</v>
      </c>
      <c r="U62" s="47">
        <f>'TABLE-71'!J61</f>
        <v>410</v>
      </c>
      <c r="V62" s="47">
        <f>'TABLE-71'!K61</f>
        <v>68</v>
      </c>
    </row>
    <row r="63" spans="1:22" ht="15.75" customHeight="1">
      <c r="A63" s="44">
        <v>43</v>
      </c>
      <c r="B63" s="47" t="s">
        <v>344</v>
      </c>
      <c r="C63" s="47">
        <v>110340</v>
      </c>
      <c r="D63" s="47">
        <v>57425</v>
      </c>
      <c r="E63" s="47">
        <v>75806</v>
      </c>
      <c r="F63" s="47">
        <v>35201</v>
      </c>
      <c r="G63" s="47">
        <f>'TABLE-75'!M57+'TABLE-76'!M57</f>
        <v>51913</v>
      </c>
      <c r="H63" s="47">
        <f>'TABLE-75'!N57+'TABLE-76'!N57</f>
        <v>23104</v>
      </c>
      <c r="I63" s="47">
        <v>0</v>
      </c>
      <c r="J63" s="47">
        <v>0</v>
      </c>
      <c r="K63" s="47">
        <v>15385</v>
      </c>
      <c r="L63" s="47">
        <f>'TABLE-36'!F58+'TABLE-36'!I58</f>
        <v>5242</v>
      </c>
      <c r="M63" s="47">
        <v>3687</v>
      </c>
      <c r="N63" s="47">
        <v>1391</v>
      </c>
      <c r="O63" s="47">
        <v>0</v>
      </c>
      <c r="P63" s="47">
        <f>'TABLE-36'!L58</f>
        <v>0</v>
      </c>
      <c r="Q63" s="47">
        <v>3345</v>
      </c>
      <c r="R63" s="47">
        <v>2063</v>
      </c>
      <c r="S63" s="47">
        <f>'TABLE-55'!J61</f>
        <v>0</v>
      </c>
      <c r="T63" s="47">
        <f>'TABLE-55'!K61</f>
        <v>0</v>
      </c>
      <c r="U63" s="47">
        <f>'TABLE-71'!J62</f>
        <v>3853</v>
      </c>
      <c r="V63" s="47">
        <f>'TABLE-71'!K62</f>
        <v>751</v>
      </c>
    </row>
    <row r="64" spans="1:22" ht="15.75" customHeight="1">
      <c r="A64" s="44">
        <v>44</v>
      </c>
      <c r="B64" s="47" t="s">
        <v>25</v>
      </c>
      <c r="C64" s="47">
        <v>37770</v>
      </c>
      <c r="D64" s="47">
        <v>11575</v>
      </c>
      <c r="E64" s="47">
        <v>30482</v>
      </c>
      <c r="F64" s="47">
        <v>10083</v>
      </c>
      <c r="G64" s="47">
        <f>'TABLE-75'!M58+'TABLE-76'!M58</f>
        <v>6876</v>
      </c>
      <c r="H64" s="47">
        <f>'TABLE-75'!N58+'TABLE-76'!N58</f>
        <v>1896</v>
      </c>
      <c r="I64" s="47">
        <v>0</v>
      </c>
      <c r="J64" s="47">
        <v>0</v>
      </c>
      <c r="K64" s="47">
        <v>5569</v>
      </c>
      <c r="L64" s="47">
        <f>'TABLE-36'!F59+'TABLE-36'!I59</f>
        <v>496</v>
      </c>
      <c r="M64" s="47">
        <v>2524</v>
      </c>
      <c r="N64" s="47">
        <v>768</v>
      </c>
      <c r="O64" s="47">
        <v>0</v>
      </c>
      <c r="P64" s="47">
        <f>'TABLE-36'!L59</f>
        <v>0</v>
      </c>
      <c r="Q64" s="47">
        <v>2182</v>
      </c>
      <c r="R64" s="47">
        <v>400</v>
      </c>
      <c r="S64" s="47">
        <f>'TABLE-55'!J62</f>
        <v>0</v>
      </c>
      <c r="T64" s="47">
        <f>'TABLE-55'!K62</f>
        <v>0</v>
      </c>
      <c r="U64" s="47">
        <f>'TABLE-71'!J63</f>
        <v>337</v>
      </c>
      <c r="V64" s="47">
        <f>'TABLE-71'!K63</f>
        <v>50</v>
      </c>
    </row>
    <row r="65" spans="1:22" ht="15.75" customHeight="1">
      <c r="A65" s="44">
        <v>45</v>
      </c>
      <c r="B65" s="47" t="s">
        <v>26</v>
      </c>
      <c r="C65" s="47">
        <v>3985</v>
      </c>
      <c r="D65" s="47">
        <v>3569</v>
      </c>
      <c r="E65" s="47">
        <v>2793</v>
      </c>
      <c r="F65" s="47">
        <v>1142</v>
      </c>
      <c r="G65" s="47">
        <f>'TABLE-75'!M59+'TABLE-76'!M59</f>
        <v>1298</v>
      </c>
      <c r="H65" s="47">
        <f>'TABLE-75'!N59+'TABLE-76'!N59</f>
        <v>837</v>
      </c>
      <c r="I65" s="47">
        <v>0</v>
      </c>
      <c r="J65" s="47">
        <v>0</v>
      </c>
      <c r="K65" s="47">
        <v>948</v>
      </c>
      <c r="L65" s="47">
        <f>'TABLE-36'!F60+'TABLE-36'!I60</f>
        <v>553</v>
      </c>
      <c r="M65" s="47">
        <v>49</v>
      </c>
      <c r="N65" s="47">
        <v>60</v>
      </c>
      <c r="O65" s="47">
        <v>0</v>
      </c>
      <c r="P65" s="47">
        <f>'TABLE-36'!L60</f>
        <v>0</v>
      </c>
      <c r="Q65" s="47">
        <v>75</v>
      </c>
      <c r="R65" s="47">
        <v>39</v>
      </c>
      <c r="S65" s="47">
        <f>'TABLE-55'!J63</f>
        <v>0</v>
      </c>
      <c r="T65" s="47">
        <f>'TABLE-55'!K63</f>
        <v>0</v>
      </c>
      <c r="U65" s="47">
        <f>'TABLE-71'!J64</f>
        <v>42</v>
      </c>
      <c r="V65" s="47">
        <f>'TABLE-71'!K64</f>
        <v>10</v>
      </c>
    </row>
    <row r="66" spans="1:22" s="298" customFormat="1" ht="15.75" customHeight="1">
      <c r="A66" s="44"/>
      <c r="B66" s="152" t="s">
        <v>117</v>
      </c>
      <c r="C66" s="126">
        <f>SUM(C58:C65)</f>
        <v>312517</v>
      </c>
      <c r="D66" s="126">
        <f>SUM(D58:D65)</f>
        <v>145500</v>
      </c>
      <c r="E66" s="126">
        <f>SUM(E58:E65)</f>
        <v>235450</v>
      </c>
      <c r="F66" s="126">
        <f>SUM(F58:F65)</f>
        <v>97320</v>
      </c>
      <c r="G66" s="126">
        <f aca="true" t="shared" si="5" ref="G66:V66">SUM(G58:G65)</f>
        <v>153025</v>
      </c>
      <c r="H66" s="126">
        <f t="shared" si="5"/>
        <v>57671</v>
      </c>
      <c r="I66" s="126">
        <f t="shared" si="5"/>
        <v>0</v>
      </c>
      <c r="J66" s="126">
        <f t="shared" si="5"/>
        <v>0</v>
      </c>
      <c r="K66" s="126">
        <f t="shared" si="5"/>
        <v>47271</v>
      </c>
      <c r="L66" s="126">
        <f t="shared" si="5"/>
        <v>13820</v>
      </c>
      <c r="M66" s="126">
        <f t="shared" si="5"/>
        <v>12841</v>
      </c>
      <c r="N66" s="126">
        <f t="shared" si="5"/>
        <v>3973</v>
      </c>
      <c r="O66" s="126">
        <f t="shared" si="5"/>
        <v>100</v>
      </c>
      <c r="P66" s="126">
        <f t="shared" si="5"/>
        <v>64</v>
      </c>
      <c r="Q66" s="126">
        <f t="shared" si="5"/>
        <v>13529</v>
      </c>
      <c r="R66" s="126">
        <f t="shared" si="5"/>
        <v>6699</v>
      </c>
      <c r="S66" s="126">
        <f t="shared" si="5"/>
        <v>69</v>
      </c>
      <c r="T66" s="126">
        <f t="shared" si="5"/>
        <v>12</v>
      </c>
      <c r="U66" s="126">
        <f t="shared" si="5"/>
        <v>7699</v>
      </c>
      <c r="V66" s="126">
        <f t="shared" si="5"/>
        <v>1697</v>
      </c>
    </row>
    <row r="67" spans="1:22" ht="15.75" customHeight="1">
      <c r="A67" s="44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</row>
    <row r="68" spans="1:22" ht="15.75" customHeight="1">
      <c r="A68" s="44">
        <v>46</v>
      </c>
      <c r="B68" s="47" t="s">
        <v>29</v>
      </c>
      <c r="C68" s="47">
        <v>1213167</v>
      </c>
      <c r="D68" s="47">
        <v>69757</v>
      </c>
      <c r="E68" s="47">
        <v>1213167</v>
      </c>
      <c r="F68" s="47">
        <v>69737</v>
      </c>
      <c r="G68" s="47">
        <f>'TABLE-75'!M62+'TABLE-76'!M62</f>
        <v>272962</v>
      </c>
      <c r="H68" s="47">
        <f>'TABLE-75'!N62+'TABLE-76'!N62</f>
        <v>15694</v>
      </c>
      <c r="I68" s="47">
        <v>0</v>
      </c>
      <c r="J68" s="47">
        <v>0</v>
      </c>
      <c r="K68" s="47">
        <v>0</v>
      </c>
      <c r="L68" s="47">
        <f>'TABLE-36'!F63+'TABLE-36'!I63</f>
        <v>0</v>
      </c>
      <c r="M68" s="47">
        <v>0</v>
      </c>
      <c r="N68" s="47">
        <v>0</v>
      </c>
      <c r="O68" s="47">
        <v>0</v>
      </c>
      <c r="P68" s="47">
        <f>'TABLE-36'!L63</f>
        <v>0</v>
      </c>
      <c r="Q68" s="47">
        <v>12426</v>
      </c>
      <c r="R68" s="47">
        <v>10673</v>
      </c>
      <c r="S68" s="47">
        <f>'TABLE-55'!J67</f>
        <v>0</v>
      </c>
      <c r="T68" s="47">
        <f>'TABLE-55'!K67</f>
        <v>0</v>
      </c>
      <c r="U68" s="47">
        <f>'TABLE-71'!J67</f>
        <v>0</v>
      </c>
      <c r="V68" s="47">
        <f>'TABLE-71'!K67</f>
        <v>0</v>
      </c>
    </row>
    <row r="69" spans="1:22" ht="15.75" customHeight="1">
      <c r="A69" s="44">
        <v>47</v>
      </c>
      <c r="B69" s="47" t="s">
        <v>124</v>
      </c>
      <c r="C69" s="47">
        <v>355834</v>
      </c>
      <c r="D69" s="47">
        <v>32183</v>
      </c>
      <c r="E69" s="47">
        <v>255834</v>
      </c>
      <c r="F69" s="47">
        <v>29932</v>
      </c>
      <c r="G69" s="47">
        <f>'TABLE-75'!M63+'TABLE-76'!M63</f>
        <v>144725</v>
      </c>
      <c r="H69" s="47">
        <f>'TABLE-75'!N63+'TABLE-76'!N63</f>
        <v>28014</v>
      </c>
      <c r="I69" s="47">
        <v>0</v>
      </c>
      <c r="J69" s="47">
        <v>0</v>
      </c>
      <c r="K69" s="47">
        <v>0</v>
      </c>
      <c r="L69" s="47">
        <f>'TABLE-36'!F64+'TABLE-36'!I64</f>
        <v>0</v>
      </c>
      <c r="M69" s="47">
        <v>37043</v>
      </c>
      <c r="N69" s="47">
        <v>5625</v>
      </c>
      <c r="O69" s="47">
        <v>0</v>
      </c>
      <c r="P69" s="47">
        <f>'TABLE-36'!L64</f>
        <v>0</v>
      </c>
      <c r="Q69" s="47">
        <v>0</v>
      </c>
      <c r="R69" s="47">
        <v>0</v>
      </c>
      <c r="S69" s="47">
        <f>'TABLE-55'!J68</f>
        <v>0</v>
      </c>
      <c r="T69" s="47">
        <f>'TABLE-55'!K68</f>
        <v>0</v>
      </c>
      <c r="U69" s="47">
        <f>'TABLE-71'!J68</f>
        <v>0</v>
      </c>
      <c r="V69" s="47">
        <f>'TABLE-71'!K68</f>
        <v>0</v>
      </c>
    </row>
    <row r="70" spans="1:22" s="298" customFormat="1" ht="15.75" customHeight="1">
      <c r="A70" s="151"/>
      <c r="B70" s="152" t="s">
        <v>117</v>
      </c>
      <c r="C70" s="126">
        <f aca="true" t="shared" si="6" ref="C70:H70">SUM(C68:C69)</f>
        <v>1569001</v>
      </c>
      <c r="D70" s="126">
        <f t="shared" si="6"/>
        <v>101940</v>
      </c>
      <c r="E70" s="126">
        <f t="shared" si="6"/>
        <v>1469001</v>
      </c>
      <c r="F70" s="126">
        <f t="shared" si="6"/>
        <v>99669</v>
      </c>
      <c r="G70" s="126">
        <f t="shared" si="6"/>
        <v>417687</v>
      </c>
      <c r="H70" s="126">
        <f t="shared" si="6"/>
        <v>43708</v>
      </c>
      <c r="I70" s="126">
        <f aca="true" t="shared" si="7" ref="I70:V70">SUM(I68:I69)</f>
        <v>0</v>
      </c>
      <c r="J70" s="126">
        <f t="shared" si="7"/>
        <v>0</v>
      </c>
      <c r="K70" s="126">
        <f t="shared" si="7"/>
        <v>0</v>
      </c>
      <c r="L70" s="126">
        <f t="shared" si="7"/>
        <v>0</v>
      </c>
      <c r="M70" s="126">
        <f t="shared" si="7"/>
        <v>37043</v>
      </c>
      <c r="N70" s="126">
        <f t="shared" si="7"/>
        <v>5625</v>
      </c>
      <c r="O70" s="126">
        <f t="shared" si="7"/>
        <v>0</v>
      </c>
      <c r="P70" s="126">
        <f t="shared" si="7"/>
        <v>0</v>
      </c>
      <c r="Q70" s="126">
        <f t="shared" si="7"/>
        <v>12426</v>
      </c>
      <c r="R70" s="126">
        <f t="shared" si="7"/>
        <v>10673</v>
      </c>
      <c r="S70" s="126">
        <f t="shared" si="7"/>
        <v>0</v>
      </c>
      <c r="T70" s="126">
        <f t="shared" si="7"/>
        <v>0</v>
      </c>
      <c r="U70" s="126">
        <f t="shared" si="7"/>
        <v>0</v>
      </c>
      <c r="V70" s="126">
        <f t="shared" si="7"/>
        <v>0</v>
      </c>
    </row>
    <row r="71" spans="1:22" ht="15.75" customHeight="1">
      <c r="A71" s="44"/>
      <c r="B71" s="143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</row>
    <row r="72" spans="1:22" ht="15.75" customHeight="1">
      <c r="A72" s="151"/>
      <c r="B72" s="152" t="s">
        <v>30</v>
      </c>
      <c r="C72" s="126">
        <f aca="true" t="shared" si="8" ref="C72:V72">C49+C66+C70</f>
        <v>3003156</v>
      </c>
      <c r="D72" s="126">
        <f t="shared" si="8"/>
        <v>1157752</v>
      </c>
      <c r="E72" s="126">
        <f t="shared" si="8"/>
        <v>2508194</v>
      </c>
      <c r="F72" s="126">
        <f t="shared" si="8"/>
        <v>855338</v>
      </c>
      <c r="G72" s="126">
        <f t="shared" si="8"/>
        <v>1000520</v>
      </c>
      <c r="H72" s="126">
        <f t="shared" si="8"/>
        <v>369688</v>
      </c>
      <c r="I72" s="126">
        <f t="shared" si="8"/>
        <v>11515</v>
      </c>
      <c r="J72" s="126">
        <f t="shared" si="8"/>
        <v>3049</v>
      </c>
      <c r="K72" s="126">
        <f t="shared" si="8"/>
        <v>157665</v>
      </c>
      <c r="L72" s="126">
        <f t="shared" si="8"/>
        <v>72284</v>
      </c>
      <c r="M72" s="126">
        <f t="shared" si="8"/>
        <v>84104</v>
      </c>
      <c r="N72" s="126">
        <f t="shared" si="8"/>
        <v>28609</v>
      </c>
      <c r="O72" s="126">
        <f t="shared" si="8"/>
        <v>63379</v>
      </c>
      <c r="P72" s="126">
        <f t="shared" si="8"/>
        <v>20737</v>
      </c>
      <c r="Q72" s="126">
        <f t="shared" si="8"/>
        <v>68972</v>
      </c>
      <c r="R72" s="126">
        <f t="shared" si="8"/>
        <v>45620</v>
      </c>
      <c r="S72" s="126">
        <f t="shared" si="8"/>
        <v>15907</v>
      </c>
      <c r="T72" s="126">
        <f t="shared" si="8"/>
        <v>4928</v>
      </c>
      <c r="U72" s="126">
        <f t="shared" si="8"/>
        <v>26693</v>
      </c>
      <c r="V72" s="126">
        <f t="shared" si="8"/>
        <v>8085</v>
      </c>
    </row>
    <row r="74" ht="12.75">
      <c r="F74" s="300" t="s">
        <v>31</v>
      </c>
    </row>
    <row r="75" ht="12.75">
      <c r="B75" s="82" t="s">
        <v>384</v>
      </c>
    </row>
    <row r="81" ht="12.75">
      <c r="I81" s="300" t="s">
        <v>31</v>
      </c>
    </row>
    <row r="83" ht="12.75">
      <c r="R83" s="300">
        <f>790+45+241+2029+230+150+2094+27+141+19+228+147+2618+70+702+990+2</f>
        <v>10523</v>
      </c>
    </row>
  </sheetData>
  <sheetProtection/>
  <mergeCells count="20">
    <mergeCell ref="C4:D4"/>
    <mergeCell ref="E4:L4"/>
    <mergeCell ref="C53:D53"/>
    <mergeCell ref="E53:L53"/>
    <mergeCell ref="S6:T6"/>
    <mergeCell ref="O55:P55"/>
    <mergeCell ref="Q55:R55"/>
    <mergeCell ref="S55:T55"/>
    <mergeCell ref="I55:J55"/>
    <mergeCell ref="I6:J6"/>
    <mergeCell ref="M56:N56"/>
    <mergeCell ref="M5:N5"/>
    <mergeCell ref="M6:N6"/>
    <mergeCell ref="M7:N7"/>
    <mergeCell ref="U6:V6"/>
    <mergeCell ref="U55:V55"/>
    <mergeCell ref="M54:N54"/>
    <mergeCell ref="M55:N55"/>
    <mergeCell ref="O6:P6"/>
    <mergeCell ref="Q6:R6"/>
  </mergeCells>
  <printOptions gridLines="1" horizontalCentered="1"/>
  <pageMargins left="0.35" right="0.5" top="0.75" bottom="0.75" header="0.5" footer="0.5"/>
  <pageSetup blackAndWhite="1" horizontalDpi="300" verticalDpi="300" orientation="landscape" paperSize="9" scale="66" r:id="rId2"/>
  <rowBreaks count="1" manualBreakCount="1">
    <brk id="49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69"/>
  <sheetViews>
    <sheetView zoomScalePageLayoutView="0" workbookViewId="0" topLeftCell="A21">
      <selection activeCell="A36" sqref="A1:IV16384"/>
    </sheetView>
  </sheetViews>
  <sheetFormatPr defaultColWidth="9.140625" defaultRowHeight="12.75"/>
  <cols>
    <col min="1" max="1" width="3.7109375" style="82" customWidth="1"/>
    <col min="2" max="2" width="21.8515625" style="82" customWidth="1"/>
    <col min="3" max="14" width="12.7109375" style="16" customWidth="1"/>
    <col min="15" max="15" width="5.57421875" style="16" hidden="1" customWidth="1"/>
    <col min="16" max="16" width="5.57421875" style="16" customWidth="1"/>
    <col min="17" max="17" width="9.57421875" style="82" customWidth="1"/>
    <col min="18" max="18" width="9.140625" style="13" customWidth="1"/>
    <col min="19" max="19" width="9.140625" style="82" customWidth="1"/>
    <col min="20" max="20" width="11.57421875" style="82" customWidth="1"/>
    <col min="21" max="16384" width="9.140625" style="82" customWidth="1"/>
  </cols>
  <sheetData>
    <row r="1" spans="1:19" ht="15">
      <c r="A1" s="218"/>
      <c r="B1" s="226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226"/>
      <c r="R1" s="225"/>
      <c r="S1" s="226"/>
    </row>
    <row r="2" spans="1:4" ht="12.75">
      <c r="A2" s="84"/>
      <c r="B2" s="218"/>
      <c r="C2" s="18"/>
      <c r="D2" s="18"/>
    </row>
    <row r="3" spans="15:20" ht="12.75">
      <c r="O3" s="14"/>
      <c r="P3" s="14"/>
      <c r="R3" s="14"/>
      <c r="S3" s="84"/>
      <c r="T3" s="84"/>
    </row>
    <row r="4" spans="1:20" ht="21.75" customHeight="1">
      <c r="A4" s="150" t="s">
        <v>4</v>
      </c>
      <c r="B4" s="150" t="s">
        <v>5</v>
      </c>
      <c r="C4" s="494" t="s">
        <v>105</v>
      </c>
      <c r="D4" s="494"/>
      <c r="E4" s="494"/>
      <c r="F4" s="494"/>
      <c r="G4" s="494" t="s">
        <v>410</v>
      </c>
      <c r="H4" s="494"/>
      <c r="I4" s="494"/>
      <c r="J4" s="494"/>
      <c r="K4" s="494" t="s">
        <v>57</v>
      </c>
      <c r="L4" s="494"/>
      <c r="M4" s="494"/>
      <c r="N4" s="494"/>
      <c r="O4" s="155"/>
      <c r="P4" s="155"/>
      <c r="Q4" s="229"/>
      <c r="R4" s="14"/>
      <c r="S4" s="229"/>
      <c r="T4" s="229"/>
    </row>
    <row r="5" spans="1:20" ht="12.75">
      <c r="A5" s="142"/>
      <c r="B5" s="142"/>
      <c r="C5" s="110" t="s">
        <v>190</v>
      </c>
      <c r="D5" s="110" t="s">
        <v>191</v>
      </c>
      <c r="E5" s="110" t="s">
        <v>192</v>
      </c>
      <c r="F5" s="110" t="s">
        <v>3</v>
      </c>
      <c r="G5" s="110" t="s">
        <v>190</v>
      </c>
      <c r="H5" s="110" t="s">
        <v>191</v>
      </c>
      <c r="I5" s="110" t="s">
        <v>192</v>
      </c>
      <c r="J5" s="110" t="s">
        <v>3</v>
      </c>
      <c r="K5" s="110" t="s">
        <v>190</v>
      </c>
      <c r="L5" s="110" t="s">
        <v>191</v>
      </c>
      <c r="M5" s="110" t="s">
        <v>192</v>
      </c>
      <c r="N5" s="110" t="s">
        <v>3</v>
      </c>
      <c r="O5" s="156"/>
      <c r="P5" s="156"/>
      <c r="Q5" s="83"/>
      <c r="R5" s="14"/>
      <c r="S5" s="84"/>
      <c r="T5" s="84"/>
    </row>
    <row r="6" spans="1:20" ht="12.75">
      <c r="A6" s="44">
        <v>1</v>
      </c>
      <c r="B6" s="47" t="s">
        <v>7</v>
      </c>
      <c r="C6" s="47">
        <v>3845</v>
      </c>
      <c r="D6" s="47">
        <v>1667</v>
      </c>
      <c r="E6" s="47">
        <v>201</v>
      </c>
      <c r="F6" s="47">
        <f>C6+D6+E6</f>
        <v>5713</v>
      </c>
      <c r="G6" s="47">
        <v>1775</v>
      </c>
      <c r="H6" s="47">
        <v>1901</v>
      </c>
      <c r="I6" s="47">
        <v>336</v>
      </c>
      <c r="J6" s="47">
        <f>G6+H6+I6</f>
        <v>4012</v>
      </c>
      <c r="K6" s="47">
        <v>1730</v>
      </c>
      <c r="L6" s="47">
        <v>1337</v>
      </c>
      <c r="M6" s="47">
        <v>261</v>
      </c>
      <c r="N6" s="47">
        <f>K6+L6+M6</f>
        <v>3328</v>
      </c>
      <c r="O6" s="13">
        <v>0</v>
      </c>
      <c r="P6" s="13"/>
      <c r="Q6" s="83"/>
      <c r="R6" s="14"/>
      <c r="S6" s="84"/>
      <c r="T6" s="84"/>
    </row>
    <row r="7" spans="1:19" ht="12.75">
      <c r="A7" s="44">
        <v>2</v>
      </c>
      <c r="B7" s="47" t="s">
        <v>8</v>
      </c>
      <c r="C7" s="47">
        <v>0</v>
      </c>
      <c r="D7" s="47">
        <v>0</v>
      </c>
      <c r="E7" s="47">
        <v>0</v>
      </c>
      <c r="F7" s="47">
        <f aca="true" t="shared" si="0" ref="F7:F42">C7+D7+E7</f>
        <v>0</v>
      </c>
      <c r="G7" s="47">
        <v>0</v>
      </c>
      <c r="H7" s="47">
        <v>16</v>
      </c>
      <c r="I7" s="47">
        <v>0</v>
      </c>
      <c r="J7" s="47">
        <f aca="true" t="shared" si="1" ref="J7:J42">G7+H7+I7</f>
        <v>16</v>
      </c>
      <c r="K7" s="47">
        <v>45</v>
      </c>
      <c r="L7" s="47">
        <v>34</v>
      </c>
      <c r="M7" s="47">
        <v>0</v>
      </c>
      <c r="N7" s="47">
        <f aca="true" t="shared" si="2" ref="N7:N25">K7+L7+M7</f>
        <v>79</v>
      </c>
      <c r="O7" s="13">
        <v>0</v>
      </c>
      <c r="P7" s="13"/>
      <c r="Q7" s="85"/>
      <c r="R7" s="86"/>
      <c r="S7" s="87"/>
    </row>
    <row r="8" spans="1:20" ht="12.75">
      <c r="A8" s="44">
        <v>3</v>
      </c>
      <c r="B8" s="47" t="s">
        <v>9</v>
      </c>
      <c r="C8" s="47">
        <v>2473</v>
      </c>
      <c r="D8" s="47">
        <v>1802</v>
      </c>
      <c r="E8" s="47">
        <v>81</v>
      </c>
      <c r="F8" s="47">
        <f t="shared" si="0"/>
        <v>4356</v>
      </c>
      <c r="G8" s="47">
        <v>373</v>
      </c>
      <c r="H8" s="47">
        <v>583</v>
      </c>
      <c r="I8" s="47">
        <v>41</v>
      </c>
      <c r="J8" s="47">
        <f t="shared" si="1"/>
        <v>997</v>
      </c>
      <c r="K8" s="47">
        <v>492</v>
      </c>
      <c r="L8" s="47">
        <v>901</v>
      </c>
      <c r="M8" s="47">
        <v>250</v>
      </c>
      <c r="N8" s="47">
        <f t="shared" si="2"/>
        <v>1643</v>
      </c>
      <c r="O8" s="13">
        <v>0</v>
      </c>
      <c r="P8" s="13"/>
      <c r="Q8" s="13"/>
      <c r="T8" s="13"/>
    </row>
    <row r="9" spans="1:20" ht="12.75">
      <c r="A9" s="44">
        <v>4</v>
      </c>
      <c r="B9" s="47" t="s">
        <v>10</v>
      </c>
      <c r="C9" s="47">
        <v>1175</v>
      </c>
      <c r="D9" s="47">
        <v>1702</v>
      </c>
      <c r="E9" s="47">
        <v>111</v>
      </c>
      <c r="F9" s="47">
        <f t="shared" si="0"/>
        <v>2988</v>
      </c>
      <c r="G9" s="47">
        <v>1497</v>
      </c>
      <c r="H9" s="47">
        <v>1696</v>
      </c>
      <c r="I9" s="47">
        <v>470</v>
      </c>
      <c r="J9" s="47">
        <f t="shared" si="1"/>
        <v>3663</v>
      </c>
      <c r="K9" s="47">
        <v>2564</v>
      </c>
      <c r="L9" s="47">
        <v>1452</v>
      </c>
      <c r="M9" s="47">
        <v>674</v>
      </c>
      <c r="N9" s="47">
        <f t="shared" si="2"/>
        <v>4690</v>
      </c>
      <c r="O9" s="13"/>
      <c r="P9" s="13"/>
      <c r="Q9" s="13"/>
      <c r="T9" s="13"/>
    </row>
    <row r="10" spans="1:20" ht="12.75">
      <c r="A10" s="44">
        <v>5</v>
      </c>
      <c r="B10" s="47" t="s">
        <v>11</v>
      </c>
      <c r="C10" s="47">
        <v>1556</v>
      </c>
      <c r="D10" s="47">
        <v>966</v>
      </c>
      <c r="E10" s="47">
        <v>63</v>
      </c>
      <c r="F10" s="47">
        <f t="shared" si="0"/>
        <v>2585</v>
      </c>
      <c r="G10" s="47">
        <v>1017</v>
      </c>
      <c r="H10" s="47">
        <v>901</v>
      </c>
      <c r="I10" s="47">
        <v>234</v>
      </c>
      <c r="J10" s="47">
        <f t="shared" si="1"/>
        <v>2152</v>
      </c>
      <c r="K10" s="47">
        <v>1123</v>
      </c>
      <c r="L10" s="47">
        <v>505</v>
      </c>
      <c r="M10" s="47">
        <v>391</v>
      </c>
      <c r="N10" s="47">
        <f t="shared" si="2"/>
        <v>2019</v>
      </c>
      <c r="O10" s="13"/>
      <c r="P10" s="13"/>
      <c r="Q10" s="13"/>
      <c r="T10" s="13"/>
    </row>
    <row r="11" spans="1:20" ht="12.75">
      <c r="A11" s="44">
        <v>6</v>
      </c>
      <c r="B11" s="47" t="s">
        <v>12</v>
      </c>
      <c r="C11" s="47">
        <v>321</v>
      </c>
      <c r="D11" s="47">
        <v>343</v>
      </c>
      <c r="E11" s="47">
        <v>41</v>
      </c>
      <c r="F11" s="47">
        <f t="shared" si="0"/>
        <v>705</v>
      </c>
      <c r="G11" s="47">
        <v>126</v>
      </c>
      <c r="H11" s="47">
        <v>363</v>
      </c>
      <c r="I11" s="47">
        <v>214</v>
      </c>
      <c r="J11" s="47">
        <f t="shared" si="1"/>
        <v>703</v>
      </c>
      <c r="K11" s="47">
        <v>360</v>
      </c>
      <c r="L11" s="47">
        <v>812</v>
      </c>
      <c r="M11" s="47">
        <v>251</v>
      </c>
      <c r="N11" s="47">
        <f t="shared" si="2"/>
        <v>1423</v>
      </c>
      <c r="O11" s="13"/>
      <c r="P11" s="13"/>
      <c r="Q11" s="13"/>
      <c r="T11" s="13"/>
    </row>
    <row r="12" spans="1:20" ht="12.75">
      <c r="A12" s="44">
        <v>7</v>
      </c>
      <c r="B12" s="47" t="s">
        <v>13</v>
      </c>
      <c r="C12" s="47">
        <v>3435</v>
      </c>
      <c r="D12" s="47">
        <v>3452</v>
      </c>
      <c r="E12" s="47">
        <v>2312</v>
      </c>
      <c r="F12" s="47">
        <f t="shared" si="0"/>
        <v>9199</v>
      </c>
      <c r="G12" s="47">
        <v>2898</v>
      </c>
      <c r="H12" s="47">
        <v>4497</v>
      </c>
      <c r="I12" s="47">
        <v>1412</v>
      </c>
      <c r="J12" s="47">
        <f t="shared" si="1"/>
        <v>8807</v>
      </c>
      <c r="K12" s="47">
        <v>2731</v>
      </c>
      <c r="L12" s="47">
        <v>2665</v>
      </c>
      <c r="M12" s="47">
        <v>469</v>
      </c>
      <c r="N12" s="47">
        <f t="shared" si="2"/>
        <v>5865</v>
      </c>
      <c r="O12" s="13"/>
      <c r="P12" s="13"/>
      <c r="Q12" s="13"/>
      <c r="T12" s="13"/>
    </row>
    <row r="13" spans="1:20" ht="12.75">
      <c r="A13" s="44">
        <v>8</v>
      </c>
      <c r="B13" s="47" t="s">
        <v>154</v>
      </c>
      <c r="C13" s="47">
        <v>92</v>
      </c>
      <c r="D13" s="47">
        <v>4</v>
      </c>
      <c r="E13" s="47">
        <v>0</v>
      </c>
      <c r="F13" s="47">
        <f>C13+D13+E13</f>
        <v>96</v>
      </c>
      <c r="G13" s="47">
        <v>49</v>
      </c>
      <c r="H13" s="47">
        <v>92</v>
      </c>
      <c r="I13" s="47">
        <v>60</v>
      </c>
      <c r="J13" s="47">
        <f>G13+H13+I13</f>
        <v>201</v>
      </c>
      <c r="K13" s="47">
        <v>49</v>
      </c>
      <c r="L13" s="47">
        <v>101</v>
      </c>
      <c r="M13" s="47">
        <v>242</v>
      </c>
      <c r="N13" s="47">
        <f>K13+L13+M13</f>
        <v>392</v>
      </c>
      <c r="O13" s="13">
        <v>0</v>
      </c>
      <c r="P13" s="13"/>
      <c r="Q13" s="13"/>
      <c r="T13" s="13"/>
    </row>
    <row r="14" spans="1:20" ht="12.75">
      <c r="A14" s="44">
        <v>9</v>
      </c>
      <c r="B14" s="47" t="s">
        <v>14</v>
      </c>
      <c r="C14" s="47">
        <v>747</v>
      </c>
      <c r="D14" s="47">
        <v>327</v>
      </c>
      <c r="E14" s="47">
        <v>30</v>
      </c>
      <c r="F14" s="47">
        <f t="shared" si="0"/>
        <v>1104</v>
      </c>
      <c r="G14" s="47">
        <v>274</v>
      </c>
      <c r="H14" s="47">
        <v>962</v>
      </c>
      <c r="I14" s="47">
        <v>355</v>
      </c>
      <c r="J14" s="47">
        <f t="shared" si="1"/>
        <v>1591</v>
      </c>
      <c r="K14" s="47">
        <v>162</v>
      </c>
      <c r="L14" s="47">
        <v>282</v>
      </c>
      <c r="M14" s="47">
        <v>76</v>
      </c>
      <c r="N14" s="47">
        <f t="shared" si="2"/>
        <v>520</v>
      </c>
      <c r="O14" s="13">
        <v>0</v>
      </c>
      <c r="P14" s="13"/>
      <c r="Q14" s="13"/>
      <c r="T14" s="13"/>
    </row>
    <row r="15" spans="1:20" ht="12.75">
      <c r="A15" s="44">
        <v>10</v>
      </c>
      <c r="B15" s="47" t="s">
        <v>218</v>
      </c>
      <c r="C15" s="47">
        <v>20</v>
      </c>
      <c r="D15" s="47">
        <v>38</v>
      </c>
      <c r="E15" s="47">
        <v>684</v>
      </c>
      <c r="F15" s="47">
        <f>C15+D15+E15</f>
        <v>742</v>
      </c>
      <c r="G15" s="47">
        <v>201</v>
      </c>
      <c r="H15" s="47">
        <v>140</v>
      </c>
      <c r="I15" s="47">
        <v>0</v>
      </c>
      <c r="J15" s="47">
        <f>G15+H15+I15</f>
        <v>341</v>
      </c>
      <c r="K15" s="47">
        <v>82</v>
      </c>
      <c r="L15" s="47">
        <v>35</v>
      </c>
      <c r="M15" s="47">
        <v>0</v>
      </c>
      <c r="N15" s="47">
        <f>K15+L15+M15</f>
        <v>117</v>
      </c>
      <c r="O15" s="13">
        <v>0</v>
      </c>
      <c r="P15" s="13"/>
      <c r="Q15" s="13"/>
      <c r="T15" s="13"/>
    </row>
    <row r="16" spans="1:20" ht="12.75">
      <c r="A16" s="44">
        <v>11</v>
      </c>
      <c r="B16" s="47" t="s">
        <v>15</v>
      </c>
      <c r="C16" s="47">
        <v>43</v>
      </c>
      <c r="D16" s="47">
        <v>21</v>
      </c>
      <c r="E16" s="47">
        <v>9</v>
      </c>
      <c r="F16" s="47">
        <f t="shared" si="0"/>
        <v>73</v>
      </c>
      <c r="G16" s="47">
        <v>21</v>
      </c>
      <c r="H16" s="47">
        <v>40</v>
      </c>
      <c r="I16" s="47">
        <v>55</v>
      </c>
      <c r="J16" s="47">
        <f t="shared" si="1"/>
        <v>116</v>
      </c>
      <c r="K16" s="47">
        <v>25</v>
      </c>
      <c r="L16" s="47">
        <v>45</v>
      </c>
      <c r="M16" s="47">
        <v>18</v>
      </c>
      <c r="N16" s="47">
        <f t="shared" si="2"/>
        <v>88</v>
      </c>
      <c r="O16" s="13"/>
      <c r="P16" s="13"/>
      <c r="Q16" s="13"/>
      <c r="T16" s="13"/>
    </row>
    <row r="17" spans="1:20" ht="12.75">
      <c r="A17" s="44">
        <v>12</v>
      </c>
      <c r="B17" s="47" t="s">
        <v>16</v>
      </c>
      <c r="C17" s="47">
        <v>2</v>
      </c>
      <c r="D17" s="47">
        <v>57</v>
      </c>
      <c r="E17" s="47">
        <v>7</v>
      </c>
      <c r="F17" s="47">
        <f t="shared" si="0"/>
        <v>66</v>
      </c>
      <c r="G17" s="47">
        <v>39</v>
      </c>
      <c r="H17" s="47">
        <v>171</v>
      </c>
      <c r="I17" s="47">
        <v>5</v>
      </c>
      <c r="J17" s="47">
        <f t="shared" si="1"/>
        <v>215</v>
      </c>
      <c r="K17" s="47">
        <v>11</v>
      </c>
      <c r="L17" s="47">
        <v>113</v>
      </c>
      <c r="M17" s="47">
        <v>3</v>
      </c>
      <c r="N17" s="47">
        <f t="shared" si="2"/>
        <v>127</v>
      </c>
      <c r="O17" s="13">
        <v>0</v>
      </c>
      <c r="P17" s="13"/>
      <c r="Q17" s="13"/>
      <c r="T17" s="13"/>
    </row>
    <row r="18" spans="1:20" ht="12.75">
      <c r="A18" s="44">
        <v>13</v>
      </c>
      <c r="B18" s="47" t="s">
        <v>17</v>
      </c>
      <c r="C18" s="47">
        <v>941</v>
      </c>
      <c r="D18" s="47">
        <v>1321</v>
      </c>
      <c r="E18" s="47">
        <v>47</v>
      </c>
      <c r="F18" s="47">
        <f t="shared" si="0"/>
        <v>2309</v>
      </c>
      <c r="G18" s="47">
        <v>354</v>
      </c>
      <c r="H18" s="47">
        <v>1054</v>
      </c>
      <c r="I18" s="47">
        <v>311</v>
      </c>
      <c r="J18" s="47">
        <f t="shared" si="1"/>
        <v>1719</v>
      </c>
      <c r="K18" s="47">
        <v>549</v>
      </c>
      <c r="L18" s="47">
        <v>604</v>
      </c>
      <c r="M18" s="47">
        <v>185</v>
      </c>
      <c r="N18" s="47">
        <f t="shared" si="2"/>
        <v>1338</v>
      </c>
      <c r="O18" s="13"/>
      <c r="P18" s="13"/>
      <c r="Q18" s="13"/>
      <c r="T18" s="13"/>
    </row>
    <row r="19" spans="1:20" ht="12.75">
      <c r="A19" s="44">
        <v>14</v>
      </c>
      <c r="B19" s="47" t="s">
        <v>155</v>
      </c>
      <c r="C19" s="47">
        <v>82</v>
      </c>
      <c r="D19" s="47">
        <v>73</v>
      </c>
      <c r="E19" s="47">
        <v>0</v>
      </c>
      <c r="F19" s="47">
        <f t="shared" si="0"/>
        <v>155</v>
      </c>
      <c r="G19" s="47">
        <v>228</v>
      </c>
      <c r="H19" s="47">
        <v>90</v>
      </c>
      <c r="I19" s="47">
        <v>0</v>
      </c>
      <c r="J19" s="47">
        <f t="shared" si="1"/>
        <v>318</v>
      </c>
      <c r="K19" s="47">
        <v>27</v>
      </c>
      <c r="L19" s="47">
        <v>13</v>
      </c>
      <c r="M19" s="47">
        <v>0</v>
      </c>
      <c r="N19" s="47">
        <f t="shared" si="2"/>
        <v>40</v>
      </c>
      <c r="O19" s="13"/>
      <c r="P19" s="13"/>
      <c r="Q19" s="13"/>
      <c r="T19" s="13"/>
    </row>
    <row r="20" spans="1:20" ht="12.75">
      <c r="A20" s="44">
        <v>15</v>
      </c>
      <c r="B20" s="47" t="s">
        <v>72</v>
      </c>
      <c r="C20" s="47">
        <v>4227</v>
      </c>
      <c r="D20" s="47">
        <v>3480</v>
      </c>
      <c r="E20" s="47">
        <v>2345</v>
      </c>
      <c r="F20" s="47">
        <f t="shared" si="0"/>
        <v>10052</v>
      </c>
      <c r="G20" s="47">
        <v>928</v>
      </c>
      <c r="H20" s="47">
        <v>1978</v>
      </c>
      <c r="I20" s="47">
        <v>3761</v>
      </c>
      <c r="J20" s="47">
        <f t="shared" si="1"/>
        <v>6667</v>
      </c>
      <c r="K20" s="47">
        <v>903</v>
      </c>
      <c r="L20" s="47">
        <v>1667</v>
      </c>
      <c r="M20" s="47">
        <v>968</v>
      </c>
      <c r="N20" s="47">
        <f t="shared" si="2"/>
        <v>3538</v>
      </c>
      <c r="O20" s="13"/>
      <c r="P20" s="13"/>
      <c r="Q20" s="13"/>
      <c r="T20" s="13"/>
    </row>
    <row r="21" spans="1:20" ht="12.75">
      <c r="A21" s="44">
        <v>16</v>
      </c>
      <c r="B21" s="47" t="s">
        <v>99</v>
      </c>
      <c r="C21" s="47">
        <v>111</v>
      </c>
      <c r="D21" s="47">
        <v>314</v>
      </c>
      <c r="E21" s="47">
        <v>23</v>
      </c>
      <c r="F21" s="47">
        <f t="shared" si="0"/>
        <v>448</v>
      </c>
      <c r="G21" s="47">
        <v>621</v>
      </c>
      <c r="H21" s="47">
        <v>916</v>
      </c>
      <c r="I21" s="47">
        <v>475</v>
      </c>
      <c r="J21" s="47">
        <f t="shared" si="1"/>
        <v>2012</v>
      </c>
      <c r="K21" s="47">
        <v>325</v>
      </c>
      <c r="L21" s="47">
        <v>558</v>
      </c>
      <c r="M21" s="47">
        <v>108</v>
      </c>
      <c r="N21" s="47">
        <f t="shared" si="2"/>
        <v>991</v>
      </c>
      <c r="O21" s="13">
        <v>0</v>
      </c>
      <c r="P21" s="13"/>
      <c r="Q21" s="13"/>
      <c r="T21" s="13"/>
    </row>
    <row r="22" spans="1:20" ht="12.75">
      <c r="A22" s="44">
        <v>17</v>
      </c>
      <c r="B22" s="47" t="s">
        <v>20</v>
      </c>
      <c r="C22" s="47">
        <v>2981</v>
      </c>
      <c r="D22" s="47">
        <v>2229</v>
      </c>
      <c r="E22" s="47">
        <v>9</v>
      </c>
      <c r="F22" s="47">
        <f>C22+D22+E22</f>
        <v>5219</v>
      </c>
      <c r="G22" s="47">
        <v>245</v>
      </c>
      <c r="H22" s="47">
        <v>912</v>
      </c>
      <c r="I22" s="47">
        <v>63</v>
      </c>
      <c r="J22" s="47">
        <f t="shared" si="1"/>
        <v>1220</v>
      </c>
      <c r="K22" s="47">
        <v>447</v>
      </c>
      <c r="L22" s="47">
        <v>1095</v>
      </c>
      <c r="M22" s="47">
        <v>37</v>
      </c>
      <c r="N22" s="47">
        <f t="shared" si="2"/>
        <v>1579</v>
      </c>
      <c r="O22" s="13">
        <v>0</v>
      </c>
      <c r="P22" s="13"/>
      <c r="Q22" s="13"/>
      <c r="T22" s="13"/>
    </row>
    <row r="23" spans="1:20" ht="12.75">
      <c r="A23" s="44">
        <v>18</v>
      </c>
      <c r="B23" s="47" t="s">
        <v>21</v>
      </c>
      <c r="C23" s="47">
        <v>17263</v>
      </c>
      <c r="D23" s="47">
        <v>3537</v>
      </c>
      <c r="E23" s="47">
        <v>279</v>
      </c>
      <c r="F23" s="47">
        <f t="shared" si="0"/>
        <v>21079</v>
      </c>
      <c r="G23" s="47">
        <v>2552</v>
      </c>
      <c r="H23" s="47">
        <v>2640</v>
      </c>
      <c r="I23" s="47">
        <v>1498</v>
      </c>
      <c r="J23" s="47">
        <f t="shared" si="1"/>
        <v>6690</v>
      </c>
      <c r="K23" s="47">
        <v>1581</v>
      </c>
      <c r="L23" s="47">
        <v>935</v>
      </c>
      <c r="M23" s="47">
        <v>401</v>
      </c>
      <c r="N23" s="47">
        <f t="shared" si="2"/>
        <v>2917</v>
      </c>
      <c r="O23" s="13">
        <v>0</v>
      </c>
      <c r="P23" s="13"/>
      <c r="Q23" s="13"/>
      <c r="T23" s="13"/>
    </row>
    <row r="24" spans="1:20" ht="12.75">
      <c r="A24" s="44">
        <v>19</v>
      </c>
      <c r="B24" s="47" t="s">
        <v>19</v>
      </c>
      <c r="C24" s="47">
        <v>0</v>
      </c>
      <c r="D24" s="47">
        <v>76</v>
      </c>
      <c r="E24" s="47">
        <v>0</v>
      </c>
      <c r="F24" s="47">
        <f t="shared" si="0"/>
        <v>76</v>
      </c>
      <c r="G24" s="47">
        <v>0</v>
      </c>
      <c r="H24" s="47">
        <v>0</v>
      </c>
      <c r="I24" s="47">
        <v>0</v>
      </c>
      <c r="J24" s="47">
        <f t="shared" si="1"/>
        <v>0</v>
      </c>
      <c r="K24" s="47">
        <v>4</v>
      </c>
      <c r="L24" s="47">
        <v>17</v>
      </c>
      <c r="M24" s="47">
        <v>0</v>
      </c>
      <c r="N24" s="47">
        <f t="shared" si="2"/>
        <v>21</v>
      </c>
      <c r="O24" s="13"/>
      <c r="P24" s="13"/>
      <c r="Q24" s="13"/>
      <c r="T24" s="13"/>
    </row>
    <row r="25" spans="1:20" ht="12.75">
      <c r="A25" s="44">
        <v>20</v>
      </c>
      <c r="B25" s="47" t="s">
        <v>118</v>
      </c>
      <c r="C25" s="47">
        <v>114</v>
      </c>
      <c r="D25" s="47">
        <v>0</v>
      </c>
      <c r="E25" s="47">
        <v>0</v>
      </c>
      <c r="F25" s="47">
        <f t="shared" si="0"/>
        <v>114</v>
      </c>
      <c r="G25" s="47">
        <v>4</v>
      </c>
      <c r="H25" s="47">
        <v>35</v>
      </c>
      <c r="I25" s="47">
        <v>2</v>
      </c>
      <c r="J25" s="47">
        <f t="shared" si="1"/>
        <v>41</v>
      </c>
      <c r="K25" s="47">
        <v>138</v>
      </c>
      <c r="L25" s="47">
        <v>68</v>
      </c>
      <c r="M25" s="47">
        <v>18</v>
      </c>
      <c r="N25" s="47">
        <f t="shared" si="2"/>
        <v>224</v>
      </c>
      <c r="O25" s="13">
        <v>0</v>
      </c>
      <c r="P25" s="13"/>
      <c r="Q25" s="13"/>
      <c r="T25" s="13"/>
    </row>
    <row r="26" spans="1:20" s="178" customFormat="1" ht="14.25">
      <c r="A26" s="151"/>
      <c r="B26" s="126" t="s">
        <v>210</v>
      </c>
      <c r="C26" s="126">
        <f aca="true" t="shared" si="3" ref="C26:M26">SUM(C6:C25)</f>
        <v>39428</v>
      </c>
      <c r="D26" s="126">
        <f t="shared" si="3"/>
        <v>21409</v>
      </c>
      <c r="E26" s="126">
        <f t="shared" si="3"/>
        <v>6242</v>
      </c>
      <c r="F26" s="126">
        <f t="shared" si="0"/>
        <v>67079</v>
      </c>
      <c r="G26" s="126">
        <f t="shared" si="3"/>
        <v>13202</v>
      </c>
      <c r="H26" s="126">
        <f t="shared" si="3"/>
        <v>18987</v>
      </c>
      <c r="I26" s="126">
        <f t="shared" si="3"/>
        <v>9292</v>
      </c>
      <c r="J26" s="126">
        <f t="shared" si="1"/>
        <v>41481</v>
      </c>
      <c r="K26" s="126">
        <f t="shared" si="3"/>
        <v>13348</v>
      </c>
      <c r="L26" s="126">
        <f t="shared" si="3"/>
        <v>13239</v>
      </c>
      <c r="M26" s="126">
        <f t="shared" si="3"/>
        <v>4352</v>
      </c>
      <c r="N26" s="126">
        <f aca="true" t="shared" si="4" ref="N26:N42">K26+L26+M26</f>
        <v>30939</v>
      </c>
      <c r="O26" s="157"/>
      <c r="P26" s="157"/>
      <c r="Q26" s="157"/>
      <c r="R26" s="157"/>
      <c r="T26" s="157"/>
    </row>
    <row r="27" spans="1:20" ht="12.75">
      <c r="A27" s="44">
        <v>21</v>
      </c>
      <c r="B27" s="47" t="s">
        <v>23</v>
      </c>
      <c r="C27" s="47">
        <v>0</v>
      </c>
      <c r="D27" s="47">
        <v>0</v>
      </c>
      <c r="E27" s="47">
        <v>0</v>
      </c>
      <c r="F27" s="47">
        <f t="shared" si="0"/>
        <v>0</v>
      </c>
      <c r="G27" s="47">
        <v>7</v>
      </c>
      <c r="H27" s="47">
        <v>108</v>
      </c>
      <c r="I27" s="47">
        <v>8</v>
      </c>
      <c r="J27" s="47">
        <f t="shared" si="1"/>
        <v>123</v>
      </c>
      <c r="K27" s="47">
        <v>21</v>
      </c>
      <c r="L27" s="47">
        <v>19</v>
      </c>
      <c r="M27" s="47">
        <v>327</v>
      </c>
      <c r="N27" s="47">
        <f t="shared" si="4"/>
        <v>367</v>
      </c>
      <c r="O27" s="13"/>
      <c r="P27" s="13"/>
      <c r="Q27" s="13"/>
      <c r="T27" s="13"/>
    </row>
    <row r="28" spans="1:20" ht="12.75">
      <c r="A28" s="44">
        <v>22</v>
      </c>
      <c r="B28" s="47" t="s">
        <v>245</v>
      </c>
      <c r="C28" s="47">
        <v>0</v>
      </c>
      <c r="D28" s="47">
        <v>0</v>
      </c>
      <c r="E28" s="47">
        <v>0</v>
      </c>
      <c r="F28" s="47">
        <f t="shared" si="0"/>
        <v>0</v>
      </c>
      <c r="G28" s="47">
        <v>57</v>
      </c>
      <c r="H28" s="47">
        <v>10</v>
      </c>
      <c r="I28" s="47">
        <v>1</v>
      </c>
      <c r="J28" s="47">
        <f t="shared" si="1"/>
        <v>68</v>
      </c>
      <c r="K28" s="47">
        <v>185</v>
      </c>
      <c r="L28" s="47">
        <v>300</v>
      </c>
      <c r="M28" s="47">
        <v>836</v>
      </c>
      <c r="N28" s="47">
        <f t="shared" si="4"/>
        <v>1321</v>
      </c>
      <c r="O28" s="13"/>
      <c r="P28" s="13"/>
      <c r="Q28" s="13"/>
      <c r="T28" s="13"/>
    </row>
    <row r="29" spans="1:20" ht="12.75">
      <c r="A29" s="44">
        <v>23</v>
      </c>
      <c r="B29" s="47" t="s">
        <v>160</v>
      </c>
      <c r="C29" s="47">
        <v>0</v>
      </c>
      <c r="D29" s="47">
        <v>0</v>
      </c>
      <c r="E29" s="47">
        <v>0</v>
      </c>
      <c r="F29" s="47">
        <f t="shared" si="0"/>
        <v>0</v>
      </c>
      <c r="G29" s="47">
        <v>6</v>
      </c>
      <c r="H29" s="47">
        <v>51</v>
      </c>
      <c r="I29" s="47">
        <v>19</v>
      </c>
      <c r="J29" s="47">
        <f t="shared" si="1"/>
        <v>76</v>
      </c>
      <c r="K29" s="47">
        <v>132</v>
      </c>
      <c r="L29" s="47">
        <v>32</v>
      </c>
      <c r="M29" s="47">
        <v>51</v>
      </c>
      <c r="N29" s="47">
        <f t="shared" si="4"/>
        <v>215</v>
      </c>
      <c r="O29" s="13"/>
      <c r="P29" s="13"/>
      <c r="Q29" s="13"/>
      <c r="T29" s="13"/>
    </row>
    <row r="30" spans="1:20" ht="12.75">
      <c r="A30" s="44">
        <v>24</v>
      </c>
      <c r="B30" s="47" t="s">
        <v>22</v>
      </c>
      <c r="C30" s="47">
        <v>0</v>
      </c>
      <c r="D30" s="47">
        <v>0</v>
      </c>
      <c r="E30" s="47">
        <v>0</v>
      </c>
      <c r="F30" s="47">
        <f t="shared" si="0"/>
        <v>0</v>
      </c>
      <c r="G30" s="47">
        <v>2</v>
      </c>
      <c r="H30" s="47">
        <v>4</v>
      </c>
      <c r="I30" s="47">
        <v>0</v>
      </c>
      <c r="J30" s="47">
        <f t="shared" si="1"/>
        <v>6</v>
      </c>
      <c r="K30" s="47">
        <v>36</v>
      </c>
      <c r="L30" s="47">
        <v>21</v>
      </c>
      <c r="M30" s="47">
        <v>0</v>
      </c>
      <c r="N30" s="47">
        <f t="shared" si="4"/>
        <v>57</v>
      </c>
      <c r="O30" s="13"/>
      <c r="P30" s="13"/>
      <c r="Q30" s="13"/>
      <c r="T30" s="13"/>
    </row>
    <row r="31" spans="1:20" ht="12.75">
      <c r="A31" s="44">
        <v>25</v>
      </c>
      <c r="B31" s="47" t="s">
        <v>133</v>
      </c>
      <c r="C31" s="47">
        <v>188</v>
      </c>
      <c r="D31" s="47">
        <v>0</v>
      </c>
      <c r="E31" s="47">
        <v>0</v>
      </c>
      <c r="F31" s="47">
        <f t="shared" si="0"/>
        <v>188</v>
      </c>
      <c r="G31" s="47">
        <v>504</v>
      </c>
      <c r="H31" s="47">
        <v>3</v>
      </c>
      <c r="I31" s="47">
        <v>7</v>
      </c>
      <c r="J31" s="47">
        <f t="shared" si="1"/>
        <v>514</v>
      </c>
      <c r="K31" s="47">
        <v>83</v>
      </c>
      <c r="L31" s="47">
        <v>45</v>
      </c>
      <c r="M31" s="47">
        <v>42</v>
      </c>
      <c r="N31" s="47">
        <f t="shared" si="4"/>
        <v>170</v>
      </c>
      <c r="O31" s="13">
        <v>164.7</v>
      </c>
      <c r="P31" s="13"/>
      <c r="Q31" s="14"/>
      <c r="R31" s="227"/>
      <c r="S31" s="84"/>
      <c r="T31" s="14"/>
    </row>
    <row r="32" spans="1:20" ht="12.75">
      <c r="A32" s="44">
        <v>26</v>
      </c>
      <c r="B32" s="47" t="s">
        <v>18</v>
      </c>
      <c r="C32" s="47">
        <v>23859</v>
      </c>
      <c r="D32" s="47">
        <v>5925</v>
      </c>
      <c r="E32" s="47">
        <v>5072</v>
      </c>
      <c r="F32" s="47">
        <f t="shared" si="0"/>
        <v>34856</v>
      </c>
      <c r="G32" s="47">
        <v>13278</v>
      </c>
      <c r="H32" s="47">
        <v>3783</v>
      </c>
      <c r="I32" s="47">
        <v>2043</v>
      </c>
      <c r="J32" s="47">
        <f t="shared" si="1"/>
        <v>19104</v>
      </c>
      <c r="K32" s="47">
        <v>9318</v>
      </c>
      <c r="L32" s="47">
        <v>2394</v>
      </c>
      <c r="M32" s="47">
        <v>1461</v>
      </c>
      <c r="N32" s="47">
        <f t="shared" si="4"/>
        <v>13173</v>
      </c>
      <c r="O32" s="13">
        <v>0</v>
      </c>
      <c r="P32" s="13"/>
      <c r="Q32" s="13"/>
      <c r="T32" s="13"/>
    </row>
    <row r="33" spans="1:20" s="178" customFormat="1" ht="14.25">
      <c r="A33" s="151"/>
      <c r="B33" s="126" t="s">
        <v>212</v>
      </c>
      <c r="C33" s="126">
        <f>SUM(C27:C32)</f>
        <v>24047</v>
      </c>
      <c r="D33" s="126">
        <f>SUM(D27:D32)</f>
        <v>5925</v>
      </c>
      <c r="E33" s="126">
        <f>SUM(E27:E32)</f>
        <v>5072</v>
      </c>
      <c r="F33" s="126">
        <f t="shared" si="0"/>
        <v>35044</v>
      </c>
      <c r="G33" s="126">
        <f>SUM(G27:G32)</f>
        <v>13854</v>
      </c>
      <c r="H33" s="126">
        <f>SUM(H27:H32)</f>
        <v>3959</v>
      </c>
      <c r="I33" s="126">
        <f>SUM(I27:I32)</f>
        <v>2078</v>
      </c>
      <c r="J33" s="126">
        <f t="shared" si="1"/>
        <v>19891</v>
      </c>
      <c r="K33" s="126">
        <f>SUM(K27:K32)</f>
        <v>9775</v>
      </c>
      <c r="L33" s="126">
        <f>SUM(L27:L32)</f>
        <v>2811</v>
      </c>
      <c r="M33" s="126">
        <f>SUM(M27:M32)</f>
        <v>2717</v>
      </c>
      <c r="N33" s="126">
        <f t="shared" si="4"/>
        <v>15303</v>
      </c>
      <c r="O33" s="157"/>
      <c r="P33" s="157"/>
      <c r="Q33" s="157"/>
      <c r="R33" s="157"/>
      <c r="T33" s="157"/>
    </row>
    <row r="34" spans="1:20" ht="12.75">
      <c r="A34" s="44">
        <v>27</v>
      </c>
      <c r="B34" s="47" t="s">
        <v>214</v>
      </c>
      <c r="C34" s="47">
        <v>538</v>
      </c>
      <c r="D34" s="47">
        <v>0</v>
      </c>
      <c r="E34" s="47">
        <v>0</v>
      </c>
      <c r="F34" s="47">
        <f>C34+D34+E34</f>
        <v>538</v>
      </c>
      <c r="G34" s="47">
        <v>774</v>
      </c>
      <c r="H34" s="47">
        <v>0</v>
      </c>
      <c r="I34" s="47">
        <v>0</v>
      </c>
      <c r="J34" s="47">
        <f>G34+H34+I34</f>
        <v>774</v>
      </c>
      <c r="K34" s="47">
        <v>0</v>
      </c>
      <c r="L34" s="47">
        <v>0</v>
      </c>
      <c r="M34" s="47">
        <v>0</v>
      </c>
      <c r="N34" s="47">
        <f>K34+L34+M34</f>
        <v>0</v>
      </c>
      <c r="O34" s="13"/>
      <c r="P34" s="13"/>
      <c r="Q34" s="13"/>
      <c r="T34" s="13"/>
    </row>
    <row r="35" spans="1:20" ht="12.75">
      <c r="A35" s="44">
        <v>28</v>
      </c>
      <c r="B35" s="47" t="s">
        <v>205</v>
      </c>
      <c r="C35" s="47">
        <v>0</v>
      </c>
      <c r="D35" s="47">
        <v>0</v>
      </c>
      <c r="E35" s="47">
        <v>0</v>
      </c>
      <c r="F35" s="47">
        <f t="shared" si="0"/>
        <v>0</v>
      </c>
      <c r="G35" s="47">
        <v>0</v>
      </c>
      <c r="H35" s="47">
        <v>0</v>
      </c>
      <c r="I35" s="47">
        <v>0</v>
      </c>
      <c r="J35" s="47">
        <f t="shared" si="1"/>
        <v>0</v>
      </c>
      <c r="K35" s="47">
        <v>0</v>
      </c>
      <c r="L35" s="47">
        <v>0</v>
      </c>
      <c r="M35" s="47">
        <v>0</v>
      </c>
      <c r="N35" s="47">
        <f t="shared" si="4"/>
        <v>0</v>
      </c>
      <c r="O35" s="13"/>
      <c r="P35" s="13"/>
      <c r="Q35" s="13"/>
      <c r="T35" s="13"/>
    </row>
    <row r="36" spans="1:20" ht="12.75">
      <c r="A36" s="44">
        <v>29</v>
      </c>
      <c r="B36" s="47" t="s">
        <v>206</v>
      </c>
      <c r="C36" s="47">
        <v>48</v>
      </c>
      <c r="D36" s="47">
        <v>40</v>
      </c>
      <c r="E36" s="47">
        <v>0</v>
      </c>
      <c r="F36" s="47">
        <f t="shared" si="0"/>
        <v>88</v>
      </c>
      <c r="G36" s="47">
        <v>113</v>
      </c>
      <c r="H36" s="47">
        <v>107</v>
      </c>
      <c r="I36" s="47">
        <v>0</v>
      </c>
      <c r="J36" s="47">
        <f t="shared" si="1"/>
        <v>220</v>
      </c>
      <c r="K36" s="47">
        <v>0</v>
      </c>
      <c r="L36" s="47">
        <v>2</v>
      </c>
      <c r="M36" s="47">
        <v>0</v>
      </c>
      <c r="N36" s="47">
        <f t="shared" si="4"/>
        <v>2</v>
      </c>
      <c r="O36" s="13"/>
      <c r="P36" s="13"/>
      <c r="Q36" s="13"/>
      <c r="T36" s="13"/>
    </row>
    <row r="37" spans="1:20" ht="12.75">
      <c r="A37" s="44">
        <v>30</v>
      </c>
      <c r="B37" s="47" t="s">
        <v>207</v>
      </c>
      <c r="C37" s="47">
        <v>13</v>
      </c>
      <c r="D37" s="47">
        <v>0</v>
      </c>
      <c r="E37" s="47">
        <v>0</v>
      </c>
      <c r="F37" s="47">
        <f t="shared" si="0"/>
        <v>13</v>
      </c>
      <c r="G37" s="47">
        <v>42</v>
      </c>
      <c r="H37" s="47">
        <v>0</v>
      </c>
      <c r="I37" s="47">
        <v>0</v>
      </c>
      <c r="J37" s="47">
        <f t="shared" si="1"/>
        <v>42</v>
      </c>
      <c r="K37" s="47">
        <v>0</v>
      </c>
      <c r="L37" s="47">
        <v>0</v>
      </c>
      <c r="M37" s="47">
        <v>0</v>
      </c>
      <c r="N37" s="47">
        <f t="shared" si="4"/>
        <v>0</v>
      </c>
      <c r="O37" s="13">
        <v>0</v>
      </c>
      <c r="P37" s="13"/>
      <c r="Q37" s="13"/>
      <c r="T37" s="13"/>
    </row>
    <row r="38" spans="1:20" ht="12.75">
      <c r="A38" s="88">
        <v>31</v>
      </c>
      <c r="B38" s="89" t="s">
        <v>328</v>
      </c>
      <c r="C38" s="47">
        <v>0</v>
      </c>
      <c r="D38" s="47">
        <v>0</v>
      </c>
      <c r="E38" s="47">
        <v>0</v>
      </c>
      <c r="F38" s="47">
        <f t="shared" si="0"/>
        <v>0</v>
      </c>
      <c r="G38" s="47">
        <v>0</v>
      </c>
      <c r="H38" s="47">
        <v>0</v>
      </c>
      <c r="I38" s="47">
        <v>0</v>
      </c>
      <c r="J38" s="47">
        <f t="shared" si="1"/>
        <v>0</v>
      </c>
      <c r="K38" s="47">
        <v>13</v>
      </c>
      <c r="L38" s="47">
        <v>0</v>
      </c>
      <c r="M38" s="47">
        <v>0</v>
      </c>
      <c r="N38" s="47">
        <f t="shared" si="4"/>
        <v>13</v>
      </c>
      <c r="O38" s="13"/>
      <c r="P38" s="13"/>
      <c r="Q38" s="13"/>
      <c r="T38" s="13"/>
    </row>
    <row r="39" spans="1:20" ht="12.75">
      <c r="A39" s="44">
        <v>32</v>
      </c>
      <c r="B39" s="47" t="s">
        <v>224</v>
      </c>
      <c r="C39" s="47">
        <v>0</v>
      </c>
      <c r="D39" s="47">
        <v>0</v>
      </c>
      <c r="E39" s="47">
        <v>0</v>
      </c>
      <c r="F39" s="47">
        <f t="shared" si="0"/>
        <v>0</v>
      </c>
      <c r="G39" s="47">
        <v>0</v>
      </c>
      <c r="H39" s="47">
        <v>0</v>
      </c>
      <c r="I39" s="47">
        <v>0</v>
      </c>
      <c r="J39" s="47">
        <f t="shared" si="1"/>
        <v>0</v>
      </c>
      <c r="K39" s="47">
        <v>0</v>
      </c>
      <c r="L39" s="47">
        <v>0</v>
      </c>
      <c r="M39" s="47">
        <v>0</v>
      </c>
      <c r="N39" s="47">
        <f t="shared" si="4"/>
        <v>0</v>
      </c>
      <c r="O39" s="13"/>
      <c r="P39" s="13"/>
      <c r="Q39" s="13"/>
      <c r="T39" s="13"/>
    </row>
    <row r="40" spans="1:20" ht="12.75">
      <c r="A40" s="44">
        <v>33</v>
      </c>
      <c r="B40" s="47" t="s">
        <v>236</v>
      </c>
      <c r="C40" s="47">
        <v>0</v>
      </c>
      <c r="D40" s="47">
        <v>0</v>
      </c>
      <c r="E40" s="47">
        <v>0</v>
      </c>
      <c r="F40" s="47">
        <f t="shared" si="0"/>
        <v>0</v>
      </c>
      <c r="G40" s="47">
        <v>0</v>
      </c>
      <c r="H40" s="47">
        <v>0</v>
      </c>
      <c r="I40" s="47">
        <v>0</v>
      </c>
      <c r="J40" s="47">
        <f t="shared" si="1"/>
        <v>0</v>
      </c>
      <c r="K40" s="47">
        <v>0</v>
      </c>
      <c r="L40" s="47">
        <v>0</v>
      </c>
      <c r="M40" s="47">
        <v>0</v>
      </c>
      <c r="N40" s="47">
        <f t="shared" si="4"/>
        <v>0</v>
      </c>
      <c r="O40" s="13">
        <v>0</v>
      </c>
      <c r="P40" s="13"/>
      <c r="Q40" s="13"/>
      <c r="T40" s="13"/>
    </row>
    <row r="41" spans="1:20" ht="12.75">
      <c r="A41" s="44">
        <v>34</v>
      </c>
      <c r="B41" s="47" t="s">
        <v>24</v>
      </c>
      <c r="C41" s="47">
        <v>10</v>
      </c>
      <c r="D41" s="47">
        <v>12</v>
      </c>
      <c r="E41" s="47">
        <v>61</v>
      </c>
      <c r="F41" s="47">
        <f t="shared" si="0"/>
        <v>83</v>
      </c>
      <c r="G41" s="47">
        <v>0</v>
      </c>
      <c r="H41" s="47">
        <v>114</v>
      </c>
      <c r="I41" s="47">
        <v>0</v>
      </c>
      <c r="J41" s="47">
        <f t="shared" si="1"/>
        <v>114</v>
      </c>
      <c r="K41" s="47">
        <v>61</v>
      </c>
      <c r="L41" s="47">
        <v>44</v>
      </c>
      <c r="M41" s="47">
        <v>1</v>
      </c>
      <c r="N41" s="47">
        <f t="shared" si="4"/>
        <v>106</v>
      </c>
      <c r="O41" s="13">
        <v>64.48</v>
      </c>
      <c r="P41" s="13"/>
      <c r="Q41" s="13"/>
      <c r="T41" s="13"/>
    </row>
    <row r="42" spans="1:20" ht="12.75">
      <c r="A42" s="44">
        <v>35</v>
      </c>
      <c r="B42" s="47" t="s">
        <v>209</v>
      </c>
      <c r="C42" s="47">
        <v>0</v>
      </c>
      <c r="D42" s="47">
        <v>0</v>
      </c>
      <c r="E42" s="47">
        <v>0</v>
      </c>
      <c r="F42" s="47">
        <f t="shared" si="0"/>
        <v>0</v>
      </c>
      <c r="G42" s="47">
        <v>0</v>
      </c>
      <c r="H42" s="47">
        <v>0</v>
      </c>
      <c r="I42" s="47">
        <v>0</v>
      </c>
      <c r="J42" s="47">
        <f t="shared" si="1"/>
        <v>0</v>
      </c>
      <c r="K42" s="47">
        <v>0</v>
      </c>
      <c r="L42" s="47">
        <v>0</v>
      </c>
      <c r="M42" s="47">
        <v>0</v>
      </c>
      <c r="N42" s="47">
        <f t="shared" si="4"/>
        <v>0</v>
      </c>
      <c r="O42" s="13">
        <v>0</v>
      </c>
      <c r="P42" s="13"/>
      <c r="Q42" s="13"/>
      <c r="T42" s="13"/>
    </row>
    <row r="43" spans="1:20" ht="12.75">
      <c r="A43" s="44">
        <v>36</v>
      </c>
      <c r="B43" s="47" t="s">
        <v>329</v>
      </c>
      <c r="C43" s="47">
        <v>0</v>
      </c>
      <c r="D43" s="47">
        <v>0</v>
      </c>
      <c r="E43" s="47">
        <v>0</v>
      </c>
      <c r="F43" s="47">
        <f>C43+D43+E43</f>
        <v>0</v>
      </c>
      <c r="G43" s="47">
        <v>0</v>
      </c>
      <c r="H43" s="47">
        <v>0</v>
      </c>
      <c r="I43" s="47">
        <v>0</v>
      </c>
      <c r="J43" s="47">
        <f>G43+H43+I43</f>
        <v>0</v>
      </c>
      <c r="K43" s="47">
        <v>0</v>
      </c>
      <c r="L43" s="47">
        <v>0</v>
      </c>
      <c r="M43" s="47">
        <v>0</v>
      </c>
      <c r="N43" s="47">
        <f>K43+L43+M43</f>
        <v>0</v>
      </c>
      <c r="O43" s="13"/>
      <c r="P43" s="13"/>
      <c r="Q43" s="13"/>
      <c r="T43" s="13"/>
    </row>
    <row r="44" spans="1:20" ht="12.75">
      <c r="A44" s="44">
        <v>37</v>
      </c>
      <c r="B44" s="47" t="s">
        <v>331</v>
      </c>
      <c r="C44" s="47">
        <v>46</v>
      </c>
      <c r="D44" s="47">
        <v>595</v>
      </c>
      <c r="E44" s="47">
        <v>332</v>
      </c>
      <c r="F44" s="47">
        <f>C44+D44+E44</f>
        <v>973</v>
      </c>
      <c r="G44" s="47">
        <v>1008</v>
      </c>
      <c r="H44" s="47">
        <v>0</v>
      </c>
      <c r="I44" s="47">
        <v>146</v>
      </c>
      <c r="J44" s="47">
        <f>G44+H44+I44</f>
        <v>1154</v>
      </c>
      <c r="K44" s="47">
        <v>0</v>
      </c>
      <c r="L44" s="47">
        <v>0</v>
      </c>
      <c r="M44" s="47">
        <v>0</v>
      </c>
      <c r="N44" s="47">
        <f>K44+L44+M44</f>
        <v>0</v>
      </c>
      <c r="O44" s="13"/>
      <c r="P44" s="13"/>
      <c r="Q44" s="16"/>
      <c r="T44" s="13"/>
    </row>
    <row r="45" spans="1:20" s="178" customFormat="1" ht="14.25">
      <c r="A45" s="151"/>
      <c r="B45" s="126" t="s">
        <v>211</v>
      </c>
      <c r="C45" s="126">
        <f aca="true" t="shared" si="5" ref="C45:N45">SUM(C34:C44)</f>
        <v>655</v>
      </c>
      <c r="D45" s="126">
        <f t="shared" si="5"/>
        <v>647</v>
      </c>
      <c r="E45" s="126">
        <f t="shared" si="5"/>
        <v>393</v>
      </c>
      <c r="F45" s="126">
        <f t="shared" si="5"/>
        <v>1695</v>
      </c>
      <c r="G45" s="126">
        <f t="shared" si="5"/>
        <v>1937</v>
      </c>
      <c r="H45" s="126">
        <f t="shared" si="5"/>
        <v>221</v>
      </c>
      <c r="I45" s="126">
        <f t="shared" si="5"/>
        <v>146</v>
      </c>
      <c r="J45" s="126">
        <f t="shared" si="5"/>
        <v>2304</v>
      </c>
      <c r="K45" s="126">
        <f t="shared" si="5"/>
        <v>74</v>
      </c>
      <c r="L45" s="126">
        <f t="shared" si="5"/>
        <v>46</v>
      </c>
      <c r="M45" s="126">
        <f t="shared" si="5"/>
        <v>1</v>
      </c>
      <c r="N45" s="126">
        <f t="shared" si="5"/>
        <v>121</v>
      </c>
      <c r="O45" s="157"/>
      <c r="P45" s="157"/>
      <c r="Q45" s="158"/>
      <c r="R45" s="157"/>
      <c r="T45" s="157"/>
    </row>
    <row r="46" spans="1:20" s="178" customFormat="1" ht="14.25">
      <c r="A46" s="151"/>
      <c r="B46" s="152" t="s">
        <v>117</v>
      </c>
      <c r="C46" s="126">
        <f aca="true" t="shared" si="6" ref="C46:N46">C26+C33+C45</f>
        <v>64130</v>
      </c>
      <c r="D46" s="126">
        <f t="shared" si="6"/>
        <v>27981</v>
      </c>
      <c r="E46" s="126">
        <f t="shared" si="6"/>
        <v>11707</v>
      </c>
      <c r="F46" s="126">
        <f t="shared" si="6"/>
        <v>103818</v>
      </c>
      <c r="G46" s="126">
        <f t="shared" si="6"/>
        <v>28993</v>
      </c>
      <c r="H46" s="126">
        <f t="shared" si="6"/>
        <v>23167</v>
      </c>
      <c r="I46" s="126">
        <f t="shared" si="6"/>
        <v>11516</v>
      </c>
      <c r="J46" s="126">
        <f t="shared" si="6"/>
        <v>63676</v>
      </c>
      <c r="K46" s="126">
        <f t="shared" si="6"/>
        <v>23197</v>
      </c>
      <c r="L46" s="126">
        <f t="shared" si="6"/>
        <v>16096</v>
      </c>
      <c r="M46" s="126">
        <f t="shared" si="6"/>
        <v>7070</v>
      </c>
      <c r="N46" s="126">
        <f t="shared" si="6"/>
        <v>46363</v>
      </c>
      <c r="O46" s="158"/>
      <c r="P46" s="158"/>
      <c r="Q46" s="158"/>
      <c r="R46" s="157"/>
      <c r="T46" s="157"/>
    </row>
    <row r="47" spans="1:20" ht="12.75">
      <c r="A47" s="81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14"/>
      <c r="P47" s="14"/>
      <c r="Q47" s="14"/>
      <c r="R47" s="14"/>
      <c r="S47" s="84"/>
      <c r="T47" s="14"/>
    </row>
    <row r="48" spans="1:20" ht="12.75">
      <c r="A48" s="81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14"/>
      <c r="P48" s="14"/>
      <c r="Q48" s="14"/>
      <c r="R48" s="14"/>
      <c r="S48" s="84"/>
      <c r="T48" s="14"/>
    </row>
    <row r="49" spans="1:20" ht="12.75">
      <c r="A49" s="81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14"/>
      <c r="P49" s="14"/>
      <c r="Q49" s="14"/>
      <c r="R49" s="14"/>
      <c r="S49" s="84"/>
      <c r="T49" s="14"/>
    </row>
    <row r="50" spans="1:20" ht="21.75" customHeight="1">
      <c r="A50" s="150" t="s">
        <v>4</v>
      </c>
      <c r="B50" s="150" t="s">
        <v>5</v>
      </c>
      <c r="C50" s="494" t="s">
        <v>105</v>
      </c>
      <c r="D50" s="494"/>
      <c r="E50" s="494"/>
      <c r="F50" s="494"/>
      <c r="G50" s="494" t="s">
        <v>410</v>
      </c>
      <c r="H50" s="494"/>
      <c r="I50" s="494"/>
      <c r="J50" s="494"/>
      <c r="K50" s="494" t="s">
        <v>57</v>
      </c>
      <c r="L50" s="494"/>
      <c r="M50" s="494"/>
      <c r="N50" s="494"/>
      <c r="O50" s="14"/>
      <c r="P50" s="14"/>
      <c r="Q50" s="14"/>
      <c r="R50" s="14"/>
      <c r="S50" s="84"/>
      <c r="T50" s="14"/>
    </row>
    <row r="51" spans="1:20" ht="19.5" customHeight="1">
      <c r="A51" s="142"/>
      <c r="B51" s="142"/>
      <c r="C51" s="110" t="s">
        <v>190</v>
      </c>
      <c r="D51" s="110" t="s">
        <v>191</v>
      </c>
      <c r="E51" s="110" t="s">
        <v>192</v>
      </c>
      <c r="F51" s="110" t="s">
        <v>3</v>
      </c>
      <c r="G51" s="110" t="s">
        <v>190</v>
      </c>
      <c r="H51" s="110" t="s">
        <v>191</v>
      </c>
      <c r="I51" s="110" t="s">
        <v>192</v>
      </c>
      <c r="J51" s="110" t="s">
        <v>3</v>
      </c>
      <c r="K51" s="110" t="s">
        <v>190</v>
      </c>
      <c r="L51" s="110" t="s">
        <v>191</v>
      </c>
      <c r="M51" s="110" t="s">
        <v>192</v>
      </c>
      <c r="N51" s="110" t="s">
        <v>3</v>
      </c>
      <c r="O51" s="14"/>
      <c r="P51" s="14"/>
      <c r="Q51" s="14"/>
      <c r="R51" s="14"/>
      <c r="S51" s="84"/>
      <c r="T51" s="14"/>
    </row>
    <row r="52" spans="1:14" ht="12.75">
      <c r="A52" s="44">
        <v>38</v>
      </c>
      <c r="B52" s="47" t="s">
        <v>73</v>
      </c>
      <c r="C52" s="47">
        <v>0</v>
      </c>
      <c r="D52" s="47">
        <v>1732</v>
      </c>
      <c r="E52" s="47">
        <v>0</v>
      </c>
      <c r="F52" s="47">
        <f aca="true" t="shared" si="7" ref="F52:F59">C52+D52+E52</f>
        <v>1732</v>
      </c>
      <c r="G52" s="47">
        <v>0</v>
      </c>
      <c r="H52" s="47">
        <v>148</v>
      </c>
      <c r="I52" s="47">
        <v>0</v>
      </c>
      <c r="J52" s="47">
        <f aca="true" t="shared" si="8" ref="J52:J59">G52+H52+I52</f>
        <v>148</v>
      </c>
      <c r="K52" s="47">
        <v>0</v>
      </c>
      <c r="L52" s="47">
        <v>378</v>
      </c>
      <c r="M52" s="47">
        <v>0</v>
      </c>
      <c r="N52" s="47">
        <f aca="true" t="shared" si="9" ref="N52:N59">K52+L52+M52</f>
        <v>378</v>
      </c>
    </row>
    <row r="53" spans="1:14" ht="12.75">
      <c r="A53" s="44">
        <v>39</v>
      </c>
      <c r="B53" s="47" t="s">
        <v>250</v>
      </c>
      <c r="C53" s="47">
        <v>1372</v>
      </c>
      <c r="D53" s="47">
        <v>1005</v>
      </c>
      <c r="E53" s="47">
        <v>206</v>
      </c>
      <c r="F53" s="47">
        <f t="shared" si="7"/>
        <v>2583</v>
      </c>
      <c r="G53" s="47">
        <v>1055</v>
      </c>
      <c r="H53" s="47">
        <v>829</v>
      </c>
      <c r="I53" s="47">
        <v>149</v>
      </c>
      <c r="J53" s="47">
        <f t="shared" si="8"/>
        <v>2033</v>
      </c>
      <c r="K53" s="47">
        <v>78</v>
      </c>
      <c r="L53" s="47">
        <v>93</v>
      </c>
      <c r="M53" s="47">
        <v>13</v>
      </c>
      <c r="N53" s="47">
        <f t="shared" si="9"/>
        <v>184</v>
      </c>
    </row>
    <row r="54" spans="1:14" ht="12.75">
      <c r="A54" s="44">
        <v>40</v>
      </c>
      <c r="B54" s="47" t="s">
        <v>28</v>
      </c>
      <c r="C54" s="47">
        <v>254</v>
      </c>
      <c r="D54" s="47">
        <v>177</v>
      </c>
      <c r="E54" s="47">
        <v>2</v>
      </c>
      <c r="F54" s="47">
        <f t="shared" si="7"/>
        <v>433</v>
      </c>
      <c r="G54" s="47">
        <v>0</v>
      </c>
      <c r="H54" s="47">
        <v>0</v>
      </c>
      <c r="I54" s="47">
        <v>0</v>
      </c>
      <c r="J54" s="47">
        <f t="shared" si="8"/>
        <v>0</v>
      </c>
      <c r="K54" s="47">
        <v>49</v>
      </c>
      <c r="L54" s="47">
        <v>16</v>
      </c>
      <c r="M54" s="47">
        <v>1</v>
      </c>
      <c r="N54" s="47">
        <f t="shared" si="9"/>
        <v>66</v>
      </c>
    </row>
    <row r="55" spans="1:14" ht="12.75">
      <c r="A55" s="44">
        <v>41</v>
      </c>
      <c r="B55" s="47" t="s">
        <v>217</v>
      </c>
      <c r="C55" s="47">
        <v>261</v>
      </c>
      <c r="D55" s="47">
        <v>550</v>
      </c>
      <c r="E55" s="47">
        <v>76</v>
      </c>
      <c r="F55" s="47">
        <f t="shared" si="7"/>
        <v>887</v>
      </c>
      <c r="G55" s="47">
        <v>218</v>
      </c>
      <c r="H55" s="47">
        <v>167</v>
      </c>
      <c r="I55" s="47">
        <v>63</v>
      </c>
      <c r="J55" s="47">
        <f t="shared" si="8"/>
        <v>448</v>
      </c>
      <c r="K55" s="47">
        <v>24</v>
      </c>
      <c r="L55" s="47">
        <v>48</v>
      </c>
      <c r="M55" s="47">
        <v>10</v>
      </c>
      <c r="N55" s="47">
        <f t="shared" si="9"/>
        <v>82</v>
      </c>
    </row>
    <row r="56" spans="1:14" ht="12.75">
      <c r="A56" s="44">
        <v>42</v>
      </c>
      <c r="B56" s="47" t="s">
        <v>27</v>
      </c>
      <c r="C56" s="47">
        <v>221</v>
      </c>
      <c r="D56" s="47">
        <v>135</v>
      </c>
      <c r="E56" s="47">
        <v>4</v>
      </c>
      <c r="F56" s="47">
        <f t="shared" si="7"/>
        <v>360</v>
      </c>
      <c r="G56" s="47">
        <v>36</v>
      </c>
      <c r="H56" s="47">
        <v>169</v>
      </c>
      <c r="I56" s="47">
        <v>10</v>
      </c>
      <c r="J56" s="47">
        <f t="shared" si="8"/>
        <v>215</v>
      </c>
      <c r="K56" s="47">
        <v>150</v>
      </c>
      <c r="L56" s="47">
        <v>528</v>
      </c>
      <c r="M56" s="47">
        <v>19</v>
      </c>
      <c r="N56" s="47">
        <f t="shared" si="9"/>
        <v>697</v>
      </c>
    </row>
    <row r="57" spans="1:14" ht="12.75">
      <c r="A57" s="44">
        <v>43</v>
      </c>
      <c r="B57" s="47" t="s">
        <v>344</v>
      </c>
      <c r="C57" s="47">
        <v>5182</v>
      </c>
      <c r="D57" s="47">
        <v>8611</v>
      </c>
      <c r="E57" s="47">
        <v>14</v>
      </c>
      <c r="F57" s="47">
        <f t="shared" si="7"/>
        <v>13807</v>
      </c>
      <c r="G57" s="47">
        <v>513</v>
      </c>
      <c r="H57" s="47">
        <v>1315</v>
      </c>
      <c r="I57" s="47">
        <v>3</v>
      </c>
      <c r="J57" s="47">
        <f t="shared" si="8"/>
        <v>1831</v>
      </c>
      <c r="K57" s="47">
        <v>1647</v>
      </c>
      <c r="L57" s="47">
        <v>2913</v>
      </c>
      <c r="M57" s="47">
        <v>4</v>
      </c>
      <c r="N57" s="47">
        <f t="shared" si="9"/>
        <v>4564</v>
      </c>
    </row>
    <row r="58" spans="1:14" ht="12.75">
      <c r="A58" s="44">
        <v>44</v>
      </c>
      <c r="B58" s="47" t="s">
        <v>25</v>
      </c>
      <c r="C58" s="47">
        <v>22</v>
      </c>
      <c r="D58" s="47">
        <v>62</v>
      </c>
      <c r="E58" s="47">
        <v>1</v>
      </c>
      <c r="F58" s="47">
        <f t="shared" si="7"/>
        <v>85</v>
      </c>
      <c r="G58" s="47">
        <v>21</v>
      </c>
      <c r="H58" s="47">
        <v>66</v>
      </c>
      <c r="I58" s="47">
        <v>8</v>
      </c>
      <c r="J58" s="47">
        <f t="shared" si="8"/>
        <v>95</v>
      </c>
      <c r="K58" s="47">
        <v>20</v>
      </c>
      <c r="L58" s="47">
        <v>60</v>
      </c>
      <c r="M58" s="47">
        <v>6</v>
      </c>
      <c r="N58" s="47">
        <f t="shared" si="9"/>
        <v>86</v>
      </c>
    </row>
    <row r="59" spans="1:14" ht="12.75">
      <c r="A59" s="44">
        <v>45</v>
      </c>
      <c r="B59" s="47" t="s">
        <v>26</v>
      </c>
      <c r="C59" s="47">
        <v>0</v>
      </c>
      <c r="D59" s="47">
        <v>15</v>
      </c>
      <c r="E59" s="47">
        <v>0</v>
      </c>
      <c r="F59" s="47">
        <f t="shared" si="7"/>
        <v>15</v>
      </c>
      <c r="G59" s="47">
        <v>5</v>
      </c>
      <c r="H59" s="47">
        <v>40</v>
      </c>
      <c r="I59" s="47">
        <v>0</v>
      </c>
      <c r="J59" s="47">
        <f t="shared" si="8"/>
        <v>45</v>
      </c>
      <c r="K59" s="47">
        <v>4</v>
      </c>
      <c r="L59" s="47">
        <v>84</v>
      </c>
      <c r="M59" s="47">
        <v>3</v>
      </c>
      <c r="N59" s="47">
        <f t="shared" si="9"/>
        <v>91</v>
      </c>
    </row>
    <row r="60" spans="1:18" s="178" customFormat="1" ht="14.25">
      <c r="A60" s="44"/>
      <c r="B60" s="152" t="s">
        <v>117</v>
      </c>
      <c r="C60" s="126">
        <f aca="true" t="shared" si="10" ref="C60:N60">SUM(C52:C59)</f>
        <v>7312</v>
      </c>
      <c r="D60" s="126">
        <f t="shared" si="10"/>
        <v>12287</v>
      </c>
      <c r="E60" s="126">
        <f t="shared" si="10"/>
        <v>303</v>
      </c>
      <c r="F60" s="126">
        <f t="shared" si="10"/>
        <v>19902</v>
      </c>
      <c r="G60" s="126">
        <f t="shared" si="10"/>
        <v>1848</v>
      </c>
      <c r="H60" s="126">
        <f t="shared" si="10"/>
        <v>2734</v>
      </c>
      <c r="I60" s="126">
        <f t="shared" si="10"/>
        <v>233</v>
      </c>
      <c r="J60" s="126">
        <f t="shared" si="10"/>
        <v>4815</v>
      </c>
      <c r="K60" s="126">
        <f t="shared" si="10"/>
        <v>1972</v>
      </c>
      <c r="L60" s="126">
        <f t="shared" si="10"/>
        <v>4120</v>
      </c>
      <c r="M60" s="126">
        <f t="shared" si="10"/>
        <v>56</v>
      </c>
      <c r="N60" s="126">
        <f t="shared" si="10"/>
        <v>6148</v>
      </c>
      <c r="O60" s="158"/>
      <c r="P60" s="158"/>
      <c r="R60" s="157"/>
    </row>
    <row r="61" spans="1:14" ht="12.75">
      <c r="A61" s="44"/>
      <c r="B61" s="82" t="s">
        <v>31</v>
      </c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</row>
    <row r="62" spans="1:14" ht="12.75">
      <c r="A62" s="44">
        <v>46</v>
      </c>
      <c r="B62" s="47" t="s">
        <v>29</v>
      </c>
      <c r="C62" s="47">
        <v>1164</v>
      </c>
      <c r="D62" s="47">
        <v>4597</v>
      </c>
      <c r="E62" s="47">
        <v>137</v>
      </c>
      <c r="F62" s="47">
        <f>C62+D62+E62</f>
        <v>5898</v>
      </c>
      <c r="G62" s="47">
        <v>0</v>
      </c>
      <c r="H62" s="47">
        <v>0</v>
      </c>
      <c r="I62" s="47">
        <v>0</v>
      </c>
      <c r="J62" s="47">
        <f>G62+H62+I62</f>
        <v>0</v>
      </c>
      <c r="K62" s="47">
        <v>0</v>
      </c>
      <c r="L62" s="47">
        <v>0</v>
      </c>
      <c r="M62" s="47">
        <v>0</v>
      </c>
      <c r="N62" s="47">
        <f>K62+L62+M62</f>
        <v>0</v>
      </c>
    </row>
    <row r="63" spans="1:14" ht="12.75">
      <c r="A63" s="44">
        <v>47</v>
      </c>
      <c r="B63" s="47" t="s">
        <v>124</v>
      </c>
      <c r="C63" s="47">
        <v>0</v>
      </c>
      <c r="D63" s="47">
        <v>0</v>
      </c>
      <c r="E63" s="47">
        <v>0</v>
      </c>
      <c r="F63" s="47">
        <f>C63+D63+E63</f>
        <v>0</v>
      </c>
      <c r="G63" s="47">
        <v>0</v>
      </c>
      <c r="H63" s="47">
        <v>0</v>
      </c>
      <c r="I63" s="47">
        <v>0</v>
      </c>
      <c r="J63" s="47">
        <f>G63+H63+I63</f>
        <v>0</v>
      </c>
      <c r="K63" s="47">
        <v>0</v>
      </c>
      <c r="L63" s="47">
        <v>0</v>
      </c>
      <c r="M63" s="47">
        <v>0</v>
      </c>
      <c r="N63" s="47">
        <f>K63+L63+M63</f>
        <v>0</v>
      </c>
    </row>
    <row r="64" spans="1:18" s="178" customFormat="1" ht="14.25">
      <c r="A64" s="151"/>
      <c r="B64" s="152" t="s">
        <v>117</v>
      </c>
      <c r="C64" s="126">
        <f aca="true" t="shared" si="11" ref="C64:N64">SUM(C62:C63)</f>
        <v>1164</v>
      </c>
      <c r="D64" s="126">
        <f t="shared" si="11"/>
        <v>4597</v>
      </c>
      <c r="E64" s="126">
        <f t="shared" si="11"/>
        <v>137</v>
      </c>
      <c r="F64" s="126">
        <f t="shared" si="11"/>
        <v>5898</v>
      </c>
      <c r="G64" s="126">
        <f t="shared" si="11"/>
        <v>0</v>
      </c>
      <c r="H64" s="126">
        <f t="shared" si="11"/>
        <v>0</v>
      </c>
      <c r="I64" s="126">
        <f t="shared" si="11"/>
        <v>0</v>
      </c>
      <c r="J64" s="126">
        <f t="shared" si="11"/>
        <v>0</v>
      </c>
      <c r="K64" s="126">
        <f t="shared" si="11"/>
        <v>0</v>
      </c>
      <c r="L64" s="126">
        <f t="shared" si="11"/>
        <v>0</v>
      </c>
      <c r="M64" s="126">
        <f t="shared" si="11"/>
        <v>0</v>
      </c>
      <c r="N64" s="126">
        <f t="shared" si="11"/>
        <v>0</v>
      </c>
      <c r="O64" s="158"/>
      <c r="P64" s="158"/>
      <c r="R64" s="157"/>
    </row>
    <row r="65" spans="1:18" s="178" customFormat="1" ht="14.25">
      <c r="A65" s="151"/>
      <c r="B65" s="152" t="s">
        <v>30</v>
      </c>
      <c r="C65" s="126">
        <f aca="true" t="shared" si="12" ref="C65:N65">+C46+C60+C64</f>
        <v>72606</v>
      </c>
      <c r="D65" s="126">
        <f t="shared" si="12"/>
        <v>44865</v>
      </c>
      <c r="E65" s="126">
        <f t="shared" si="12"/>
        <v>12147</v>
      </c>
      <c r="F65" s="126">
        <f t="shared" si="12"/>
        <v>129618</v>
      </c>
      <c r="G65" s="126">
        <f t="shared" si="12"/>
        <v>30841</v>
      </c>
      <c r="H65" s="126">
        <f t="shared" si="12"/>
        <v>25901</v>
      </c>
      <c r="I65" s="126">
        <f t="shared" si="12"/>
        <v>11749</v>
      </c>
      <c r="J65" s="126">
        <f t="shared" si="12"/>
        <v>68491</v>
      </c>
      <c r="K65" s="126">
        <f t="shared" si="12"/>
        <v>25169</v>
      </c>
      <c r="L65" s="126">
        <f t="shared" si="12"/>
        <v>20216</v>
      </c>
      <c r="M65" s="126">
        <f t="shared" si="12"/>
        <v>7126</v>
      </c>
      <c r="N65" s="126">
        <f t="shared" si="12"/>
        <v>52511</v>
      </c>
      <c r="O65" s="158"/>
      <c r="P65" s="158"/>
      <c r="R65" s="157"/>
    </row>
    <row r="68" ht="12.75">
      <c r="B68" s="82" t="s">
        <v>385</v>
      </c>
    </row>
    <row r="69" ht="12.75">
      <c r="B69" s="149"/>
    </row>
  </sheetData>
  <sheetProtection/>
  <mergeCells count="6">
    <mergeCell ref="K4:N4"/>
    <mergeCell ref="K50:N50"/>
    <mergeCell ref="C4:F4"/>
    <mergeCell ref="G4:J4"/>
    <mergeCell ref="C50:F50"/>
    <mergeCell ref="G50:J50"/>
  </mergeCells>
  <printOptions gridLines="1" horizontalCentered="1"/>
  <pageMargins left="0.354330708661417" right="0.354330708661417" top="0.63" bottom="0.65" header="0.511811023622047" footer="0.511811023622047"/>
  <pageSetup blackAndWhite="1" horizontalDpi="300" verticalDpi="300" orientation="landscape" paperSize="9" scale="78" r:id="rId2"/>
  <rowBreaks count="1" manualBreakCount="1">
    <brk id="46" max="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69"/>
  <sheetViews>
    <sheetView zoomScalePageLayoutView="0" workbookViewId="0" topLeftCell="A6">
      <selection activeCell="A36" sqref="A1:IV16384"/>
    </sheetView>
  </sheetViews>
  <sheetFormatPr defaultColWidth="9.140625" defaultRowHeight="12.75"/>
  <cols>
    <col min="1" max="1" width="3.7109375" style="82" customWidth="1"/>
    <col min="2" max="2" width="21.8515625" style="82" customWidth="1"/>
    <col min="3" max="14" width="14.7109375" style="16" customWidth="1"/>
    <col min="15" max="15" width="5.57421875" style="16" hidden="1" customWidth="1"/>
    <col min="16" max="16" width="5.57421875" style="16" customWidth="1"/>
    <col min="17" max="17" width="9.57421875" style="82" customWidth="1"/>
    <col min="18" max="18" width="9.140625" style="13" customWidth="1"/>
    <col min="19" max="19" width="9.140625" style="82" customWidth="1"/>
    <col min="20" max="20" width="11.57421875" style="82" customWidth="1"/>
    <col min="21" max="16384" width="9.140625" style="82" customWidth="1"/>
  </cols>
  <sheetData>
    <row r="1" spans="1:19" ht="15" customHeight="1">
      <c r="A1" s="218"/>
      <c r="B1" s="226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226"/>
      <c r="R1" s="225"/>
      <c r="S1" s="226"/>
    </row>
    <row r="2" spans="1:4" ht="15" customHeight="1">
      <c r="A2" s="84"/>
      <c r="B2" s="218"/>
      <c r="C2" s="18"/>
      <c r="D2" s="18"/>
    </row>
    <row r="3" spans="15:20" ht="15" customHeight="1">
      <c r="O3" s="14"/>
      <c r="P3" s="14"/>
      <c r="R3" s="14"/>
      <c r="S3" s="84"/>
      <c r="T3" s="84"/>
    </row>
    <row r="4" spans="1:20" ht="15" customHeight="1">
      <c r="A4" s="153" t="s">
        <v>4</v>
      </c>
      <c r="B4" s="153" t="s">
        <v>5</v>
      </c>
      <c r="C4" s="468" t="s">
        <v>359</v>
      </c>
      <c r="D4" s="495"/>
      <c r="E4" s="495"/>
      <c r="F4" s="469"/>
      <c r="G4" s="468" t="s">
        <v>193</v>
      </c>
      <c r="H4" s="495"/>
      <c r="I4" s="495"/>
      <c r="J4" s="469"/>
      <c r="K4" s="468" t="s">
        <v>194</v>
      </c>
      <c r="L4" s="495"/>
      <c r="M4" s="495"/>
      <c r="N4" s="469"/>
      <c r="O4" s="155"/>
      <c r="P4" s="155"/>
      <c r="Q4" s="229"/>
      <c r="R4" s="14"/>
      <c r="S4" s="229"/>
      <c r="T4" s="229"/>
    </row>
    <row r="5" spans="1:20" ht="15" customHeight="1">
      <c r="A5" s="154"/>
      <c r="B5" s="154"/>
      <c r="C5" s="135" t="s">
        <v>190</v>
      </c>
      <c r="D5" s="135" t="s">
        <v>191</v>
      </c>
      <c r="E5" s="135" t="s">
        <v>192</v>
      </c>
      <c r="F5" s="135" t="s">
        <v>3</v>
      </c>
      <c r="G5" s="135" t="s">
        <v>190</v>
      </c>
      <c r="H5" s="135" t="s">
        <v>191</v>
      </c>
      <c r="I5" s="135" t="s">
        <v>192</v>
      </c>
      <c r="J5" s="135" t="s">
        <v>3</v>
      </c>
      <c r="K5" s="135" t="s">
        <v>190</v>
      </c>
      <c r="L5" s="135" t="s">
        <v>191</v>
      </c>
      <c r="M5" s="135" t="s">
        <v>192</v>
      </c>
      <c r="N5" s="135" t="s">
        <v>3</v>
      </c>
      <c r="O5" s="156"/>
      <c r="P5" s="156"/>
      <c r="Q5" s="83"/>
      <c r="R5" s="14"/>
      <c r="S5" s="84"/>
      <c r="T5" s="84"/>
    </row>
    <row r="6" spans="1:20" ht="12.75">
      <c r="A6" s="44">
        <v>1</v>
      </c>
      <c r="B6" s="47" t="s">
        <v>7</v>
      </c>
      <c r="C6" s="47">
        <v>1199</v>
      </c>
      <c r="D6" s="47">
        <v>818</v>
      </c>
      <c r="E6" s="47">
        <v>0</v>
      </c>
      <c r="F6" s="47">
        <f>C6+D6+E6</f>
        <v>2017</v>
      </c>
      <c r="G6" s="47">
        <v>328</v>
      </c>
      <c r="H6" s="47">
        <v>158</v>
      </c>
      <c r="I6" s="47">
        <v>13</v>
      </c>
      <c r="J6" s="47">
        <f>G6+H6+I6</f>
        <v>499</v>
      </c>
      <c r="K6" s="47">
        <v>237</v>
      </c>
      <c r="L6" s="47">
        <v>352</v>
      </c>
      <c r="M6" s="47">
        <v>25</v>
      </c>
      <c r="N6" s="47">
        <f>K6+L6+M6</f>
        <v>614</v>
      </c>
      <c r="O6" s="13">
        <v>0</v>
      </c>
      <c r="P6" s="13"/>
      <c r="Q6" s="248"/>
      <c r="R6" s="14"/>
      <c r="S6" s="84"/>
      <c r="T6" s="84"/>
    </row>
    <row r="7" spans="1:19" ht="12.75">
      <c r="A7" s="44">
        <v>2</v>
      </c>
      <c r="B7" s="47" t="s">
        <v>8</v>
      </c>
      <c r="C7" s="47">
        <v>9</v>
      </c>
      <c r="D7" s="47">
        <v>38</v>
      </c>
      <c r="E7" s="47">
        <v>0</v>
      </c>
      <c r="F7" s="47">
        <f aca="true" t="shared" si="0" ref="F7:F44">C7+D7+E7</f>
        <v>47</v>
      </c>
      <c r="G7" s="47">
        <v>0</v>
      </c>
      <c r="H7" s="47">
        <v>0</v>
      </c>
      <c r="I7" s="47">
        <v>0</v>
      </c>
      <c r="J7" s="47">
        <f aca="true" t="shared" si="1" ref="J7:J25">G7+H7+I7</f>
        <v>0</v>
      </c>
      <c r="K7" s="47">
        <v>0</v>
      </c>
      <c r="L7" s="47">
        <v>0</v>
      </c>
      <c r="M7" s="47">
        <v>0</v>
      </c>
      <c r="N7" s="47">
        <f aca="true" t="shared" si="2" ref="N7:N44">K7+L7+M7</f>
        <v>0</v>
      </c>
      <c r="O7" s="13">
        <v>0</v>
      </c>
      <c r="P7" s="13"/>
      <c r="Q7" s="248"/>
      <c r="R7" s="86"/>
      <c r="S7" s="87"/>
    </row>
    <row r="8" spans="1:20" ht="12.75">
      <c r="A8" s="44">
        <v>3</v>
      </c>
      <c r="B8" s="47" t="s">
        <v>9</v>
      </c>
      <c r="C8" s="47">
        <v>60</v>
      </c>
      <c r="D8" s="47">
        <v>0</v>
      </c>
      <c r="E8" s="47">
        <v>0</v>
      </c>
      <c r="F8" s="47">
        <f t="shared" si="0"/>
        <v>60</v>
      </c>
      <c r="G8" s="47">
        <v>116</v>
      </c>
      <c r="H8" s="47">
        <v>54</v>
      </c>
      <c r="I8" s="47">
        <v>23</v>
      </c>
      <c r="J8" s="47">
        <f t="shared" si="1"/>
        <v>193</v>
      </c>
      <c r="K8" s="47">
        <v>91</v>
      </c>
      <c r="L8" s="47">
        <v>66</v>
      </c>
      <c r="M8" s="47">
        <v>16</v>
      </c>
      <c r="N8" s="47">
        <f t="shared" si="2"/>
        <v>173</v>
      </c>
      <c r="O8" s="13">
        <v>0</v>
      </c>
      <c r="P8" s="13"/>
      <c r="Q8" s="248"/>
      <c r="T8" s="13"/>
    </row>
    <row r="9" spans="1:20" ht="12.75">
      <c r="A9" s="44">
        <v>4</v>
      </c>
      <c r="B9" s="47" t="s">
        <v>10</v>
      </c>
      <c r="C9" s="47">
        <v>39</v>
      </c>
      <c r="D9" s="47">
        <v>15</v>
      </c>
      <c r="E9" s="47">
        <v>0</v>
      </c>
      <c r="F9" s="47">
        <f t="shared" si="0"/>
        <v>54</v>
      </c>
      <c r="G9" s="47">
        <v>167</v>
      </c>
      <c r="H9" s="47">
        <v>311</v>
      </c>
      <c r="I9" s="47">
        <v>42</v>
      </c>
      <c r="J9" s="47">
        <f t="shared" si="1"/>
        <v>520</v>
      </c>
      <c r="K9" s="47">
        <v>291</v>
      </c>
      <c r="L9" s="47">
        <v>491</v>
      </c>
      <c r="M9" s="47">
        <v>132</v>
      </c>
      <c r="N9" s="47">
        <f t="shared" si="2"/>
        <v>914</v>
      </c>
      <c r="O9" s="13"/>
      <c r="P9" s="13"/>
      <c r="Q9" s="248"/>
      <c r="T9" s="13"/>
    </row>
    <row r="10" spans="1:20" ht="12.75">
      <c r="A10" s="44">
        <v>5</v>
      </c>
      <c r="B10" s="47" t="s">
        <v>11</v>
      </c>
      <c r="C10" s="47">
        <v>15</v>
      </c>
      <c r="D10" s="47">
        <v>1</v>
      </c>
      <c r="E10" s="47">
        <v>1</v>
      </c>
      <c r="F10" s="47">
        <f t="shared" si="0"/>
        <v>17</v>
      </c>
      <c r="G10" s="47">
        <v>122</v>
      </c>
      <c r="H10" s="47">
        <v>32</v>
      </c>
      <c r="I10" s="47">
        <v>20</v>
      </c>
      <c r="J10" s="47">
        <f t="shared" si="1"/>
        <v>174</v>
      </c>
      <c r="K10" s="47">
        <v>10</v>
      </c>
      <c r="L10" s="47">
        <v>2</v>
      </c>
      <c r="M10" s="47">
        <v>134</v>
      </c>
      <c r="N10" s="47">
        <f t="shared" si="2"/>
        <v>146</v>
      </c>
      <c r="O10" s="13"/>
      <c r="P10" s="13"/>
      <c r="Q10" s="248"/>
      <c r="T10" s="13"/>
    </row>
    <row r="11" spans="1:20" ht="12.75">
      <c r="A11" s="44">
        <v>6</v>
      </c>
      <c r="B11" s="47" t="s">
        <v>12</v>
      </c>
      <c r="C11" s="47">
        <v>155</v>
      </c>
      <c r="D11" s="47">
        <v>71</v>
      </c>
      <c r="E11" s="47">
        <v>58</v>
      </c>
      <c r="F11" s="47">
        <f t="shared" si="0"/>
        <v>284</v>
      </c>
      <c r="G11" s="47">
        <v>19</v>
      </c>
      <c r="H11" s="47">
        <v>12</v>
      </c>
      <c r="I11" s="47">
        <v>1</v>
      </c>
      <c r="J11" s="47">
        <f t="shared" si="1"/>
        <v>32</v>
      </c>
      <c r="K11" s="47">
        <v>0</v>
      </c>
      <c r="L11" s="47">
        <v>0</v>
      </c>
      <c r="M11" s="47">
        <v>0</v>
      </c>
      <c r="N11" s="47">
        <f t="shared" si="2"/>
        <v>0</v>
      </c>
      <c r="O11" s="13"/>
      <c r="P11" s="13"/>
      <c r="Q11" s="248"/>
      <c r="T11" s="13"/>
    </row>
    <row r="12" spans="1:20" ht="12.75">
      <c r="A12" s="44">
        <v>7</v>
      </c>
      <c r="B12" s="47" t="s">
        <v>13</v>
      </c>
      <c r="C12" s="47">
        <v>370</v>
      </c>
      <c r="D12" s="47">
        <v>0</v>
      </c>
      <c r="E12" s="47">
        <v>0</v>
      </c>
      <c r="F12" s="47">
        <f t="shared" si="0"/>
        <v>370</v>
      </c>
      <c r="G12" s="47">
        <v>113</v>
      </c>
      <c r="H12" s="47">
        <v>211</v>
      </c>
      <c r="I12" s="47">
        <v>221</v>
      </c>
      <c r="J12" s="47">
        <f t="shared" si="1"/>
        <v>545</v>
      </c>
      <c r="K12" s="47">
        <v>184</v>
      </c>
      <c r="L12" s="47">
        <v>286</v>
      </c>
      <c r="M12" s="47">
        <v>162</v>
      </c>
      <c r="N12" s="47">
        <f t="shared" si="2"/>
        <v>632</v>
      </c>
      <c r="O12" s="13"/>
      <c r="P12" s="13"/>
      <c r="Q12" s="248"/>
      <c r="T12" s="13"/>
    </row>
    <row r="13" spans="1:20" ht="12.75">
      <c r="A13" s="44">
        <v>8</v>
      </c>
      <c r="B13" s="47" t="s">
        <v>154</v>
      </c>
      <c r="C13" s="47">
        <v>6</v>
      </c>
      <c r="D13" s="47">
        <v>73</v>
      </c>
      <c r="E13" s="47">
        <v>68</v>
      </c>
      <c r="F13" s="47">
        <f t="shared" si="0"/>
        <v>147</v>
      </c>
      <c r="G13" s="47">
        <v>0</v>
      </c>
      <c r="H13" s="47">
        <v>0</v>
      </c>
      <c r="I13" s="47">
        <v>0</v>
      </c>
      <c r="J13" s="47">
        <f t="shared" si="1"/>
        <v>0</v>
      </c>
      <c r="K13" s="47">
        <v>1</v>
      </c>
      <c r="L13" s="47">
        <v>2</v>
      </c>
      <c r="M13" s="47">
        <v>0</v>
      </c>
      <c r="N13" s="47">
        <f t="shared" si="2"/>
        <v>3</v>
      </c>
      <c r="O13" s="13">
        <v>0</v>
      </c>
      <c r="P13" s="13"/>
      <c r="Q13" s="248"/>
      <c r="T13" s="13"/>
    </row>
    <row r="14" spans="1:20" ht="12.75">
      <c r="A14" s="44">
        <v>9</v>
      </c>
      <c r="B14" s="47" t="s">
        <v>14</v>
      </c>
      <c r="C14" s="47">
        <v>0</v>
      </c>
      <c r="D14" s="47">
        <v>0</v>
      </c>
      <c r="E14" s="47">
        <v>0</v>
      </c>
      <c r="F14" s="47">
        <f t="shared" si="0"/>
        <v>0</v>
      </c>
      <c r="G14" s="47">
        <v>13</v>
      </c>
      <c r="H14" s="47">
        <v>9</v>
      </c>
      <c r="I14" s="47">
        <v>0</v>
      </c>
      <c r="J14" s="47">
        <f t="shared" si="1"/>
        <v>22</v>
      </c>
      <c r="K14" s="47">
        <v>27</v>
      </c>
      <c r="L14" s="47">
        <v>23</v>
      </c>
      <c r="M14" s="47">
        <v>4</v>
      </c>
      <c r="N14" s="47">
        <f t="shared" si="2"/>
        <v>54</v>
      </c>
      <c r="O14" s="13">
        <v>0</v>
      </c>
      <c r="P14" s="13"/>
      <c r="Q14" s="248"/>
      <c r="T14" s="13"/>
    </row>
    <row r="15" spans="1:20" ht="12.75">
      <c r="A15" s="44">
        <v>10</v>
      </c>
      <c r="B15" s="47" t="s">
        <v>218</v>
      </c>
      <c r="C15" s="47">
        <v>22</v>
      </c>
      <c r="D15" s="47">
        <v>18</v>
      </c>
      <c r="E15" s="47">
        <v>2</v>
      </c>
      <c r="F15" s="47">
        <f>C15+D15+E15</f>
        <v>42</v>
      </c>
      <c r="G15" s="47">
        <v>0</v>
      </c>
      <c r="H15" s="47">
        <v>0</v>
      </c>
      <c r="I15" s="47">
        <v>0</v>
      </c>
      <c r="J15" s="47">
        <f>G15+H15+I15</f>
        <v>0</v>
      </c>
      <c r="K15" s="47">
        <v>0</v>
      </c>
      <c r="L15" s="47">
        <v>0</v>
      </c>
      <c r="M15" s="47">
        <v>0</v>
      </c>
      <c r="N15" s="47">
        <f>K15+L15+M15</f>
        <v>0</v>
      </c>
      <c r="O15" s="13"/>
      <c r="P15" s="13"/>
      <c r="Q15" s="248"/>
      <c r="T15" s="13"/>
    </row>
    <row r="16" spans="1:20" ht="12.75">
      <c r="A16" s="44">
        <v>11</v>
      </c>
      <c r="B16" s="47" t="s">
        <v>15</v>
      </c>
      <c r="C16" s="47">
        <v>1</v>
      </c>
      <c r="D16" s="47">
        <v>25</v>
      </c>
      <c r="E16" s="47">
        <v>25</v>
      </c>
      <c r="F16" s="47">
        <f t="shared" si="0"/>
        <v>51</v>
      </c>
      <c r="G16" s="47">
        <v>5</v>
      </c>
      <c r="H16" s="47">
        <v>16</v>
      </c>
      <c r="I16" s="47">
        <v>0</v>
      </c>
      <c r="J16" s="47">
        <f t="shared" si="1"/>
        <v>21</v>
      </c>
      <c r="K16" s="47">
        <v>0</v>
      </c>
      <c r="L16" s="47">
        <v>1</v>
      </c>
      <c r="M16" s="47">
        <v>0</v>
      </c>
      <c r="N16" s="47">
        <f t="shared" si="2"/>
        <v>1</v>
      </c>
      <c r="O16" s="13"/>
      <c r="P16" s="13"/>
      <c r="Q16" s="248"/>
      <c r="T16" s="13"/>
    </row>
    <row r="17" spans="1:20" ht="12.75">
      <c r="A17" s="44">
        <v>12</v>
      </c>
      <c r="B17" s="47" t="s">
        <v>16</v>
      </c>
      <c r="C17" s="47">
        <v>1</v>
      </c>
      <c r="D17" s="47">
        <v>24</v>
      </c>
      <c r="E17" s="47">
        <v>21</v>
      </c>
      <c r="F17" s="47">
        <f t="shared" si="0"/>
        <v>46</v>
      </c>
      <c r="G17" s="47">
        <v>0</v>
      </c>
      <c r="H17" s="47">
        <v>0</v>
      </c>
      <c r="I17" s="47">
        <v>0</v>
      </c>
      <c r="J17" s="47">
        <f t="shared" si="1"/>
        <v>0</v>
      </c>
      <c r="K17" s="47">
        <v>3</v>
      </c>
      <c r="L17" s="47">
        <v>0</v>
      </c>
      <c r="M17" s="47">
        <v>0</v>
      </c>
      <c r="N17" s="47">
        <f t="shared" si="2"/>
        <v>3</v>
      </c>
      <c r="O17" s="13">
        <v>0</v>
      </c>
      <c r="P17" s="13"/>
      <c r="Q17" s="248"/>
      <c r="T17" s="13"/>
    </row>
    <row r="18" spans="1:20" ht="12.75">
      <c r="A18" s="44">
        <v>13</v>
      </c>
      <c r="B18" s="47" t="s">
        <v>17</v>
      </c>
      <c r="C18" s="47">
        <v>5</v>
      </c>
      <c r="D18" s="47">
        <v>18</v>
      </c>
      <c r="E18" s="47">
        <v>9</v>
      </c>
      <c r="F18" s="47">
        <f t="shared" si="0"/>
        <v>32</v>
      </c>
      <c r="G18" s="47">
        <v>4</v>
      </c>
      <c r="H18" s="47">
        <v>16</v>
      </c>
      <c r="I18" s="47">
        <v>0</v>
      </c>
      <c r="J18" s="47">
        <f t="shared" si="1"/>
        <v>20</v>
      </c>
      <c r="K18" s="47">
        <v>25</v>
      </c>
      <c r="L18" s="47">
        <v>32</v>
      </c>
      <c r="M18" s="47">
        <v>8</v>
      </c>
      <c r="N18" s="47">
        <f t="shared" si="2"/>
        <v>65</v>
      </c>
      <c r="O18" s="13"/>
      <c r="P18" s="13"/>
      <c r="Q18" s="248"/>
      <c r="T18" s="13"/>
    </row>
    <row r="19" spans="1:20" ht="12.75">
      <c r="A19" s="44">
        <v>14</v>
      </c>
      <c r="B19" s="47" t="s">
        <v>155</v>
      </c>
      <c r="C19" s="47">
        <v>0</v>
      </c>
      <c r="D19" s="47">
        <v>0</v>
      </c>
      <c r="E19" s="47">
        <v>0</v>
      </c>
      <c r="F19" s="47">
        <f t="shared" si="0"/>
        <v>0</v>
      </c>
      <c r="G19" s="47">
        <v>1</v>
      </c>
      <c r="H19" s="47">
        <v>4</v>
      </c>
      <c r="I19" s="47">
        <v>0</v>
      </c>
      <c r="J19" s="47">
        <f t="shared" si="1"/>
        <v>5</v>
      </c>
      <c r="K19" s="47">
        <v>0</v>
      </c>
      <c r="L19" s="47">
        <v>2</v>
      </c>
      <c r="M19" s="47">
        <v>0</v>
      </c>
      <c r="N19" s="47">
        <f t="shared" si="2"/>
        <v>2</v>
      </c>
      <c r="O19" s="13"/>
      <c r="P19" s="13"/>
      <c r="Q19" s="248"/>
      <c r="T19" s="13"/>
    </row>
    <row r="20" spans="1:20" ht="12.75">
      <c r="A20" s="44">
        <v>15</v>
      </c>
      <c r="B20" s="47" t="s">
        <v>72</v>
      </c>
      <c r="C20" s="47">
        <v>0</v>
      </c>
      <c r="D20" s="47">
        <v>0</v>
      </c>
      <c r="E20" s="47">
        <v>0</v>
      </c>
      <c r="F20" s="47">
        <f t="shared" si="0"/>
        <v>0</v>
      </c>
      <c r="G20" s="47">
        <v>63</v>
      </c>
      <c r="H20" s="47">
        <v>99</v>
      </c>
      <c r="I20" s="47">
        <v>157</v>
      </c>
      <c r="J20" s="47">
        <f t="shared" si="1"/>
        <v>319</v>
      </c>
      <c r="K20" s="47">
        <v>0</v>
      </c>
      <c r="L20" s="47">
        <v>0</v>
      </c>
      <c r="M20" s="47">
        <v>0</v>
      </c>
      <c r="N20" s="47">
        <f t="shared" si="2"/>
        <v>0</v>
      </c>
      <c r="O20" s="13"/>
      <c r="P20" s="13"/>
      <c r="Q20" s="248"/>
      <c r="T20" s="13"/>
    </row>
    <row r="21" spans="1:20" ht="13.5" customHeight="1">
      <c r="A21" s="44">
        <v>16</v>
      </c>
      <c r="B21" s="47" t="s">
        <v>99</v>
      </c>
      <c r="C21" s="47">
        <v>2</v>
      </c>
      <c r="D21" s="47">
        <v>2</v>
      </c>
      <c r="E21" s="47">
        <v>0</v>
      </c>
      <c r="F21" s="47">
        <f t="shared" si="0"/>
        <v>4</v>
      </c>
      <c r="G21" s="47">
        <v>3</v>
      </c>
      <c r="H21" s="47">
        <v>6</v>
      </c>
      <c r="I21" s="47">
        <v>3</v>
      </c>
      <c r="J21" s="47">
        <f t="shared" si="1"/>
        <v>12</v>
      </c>
      <c r="K21" s="47">
        <v>11</v>
      </c>
      <c r="L21" s="47">
        <v>5</v>
      </c>
      <c r="M21" s="47">
        <v>1</v>
      </c>
      <c r="N21" s="47">
        <f t="shared" si="2"/>
        <v>17</v>
      </c>
      <c r="O21" s="13">
        <v>0</v>
      </c>
      <c r="P21" s="13"/>
      <c r="Q21" s="248"/>
      <c r="T21" s="13"/>
    </row>
    <row r="22" spans="1:20" ht="11.25" customHeight="1">
      <c r="A22" s="44">
        <v>17</v>
      </c>
      <c r="B22" s="47" t="s">
        <v>20</v>
      </c>
      <c r="C22" s="47">
        <v>0</v>
      </c>
      <c r="D22" s="47">
        <v>0</v>
      </c>
      <c r="E22" s="47">
        <v>0</v>
      </c>
      <c r="F22" s="47">
        <f t="shared" si="0"/>
        <v>0</v>
      </c>
      <c r="G22" s="47">
        <v>25</v>
      </c>
      <c r="H22" s="47">
        <v>23</v>
      </c>
      <c r="I22" s="47">
        <v>5</v>
      </c>
      <c r="J22" s="47">
        <f t="shared" si="1"/>
        <v>53</v>
      </c>
      <c r="K22" s="47">
        <v>63</v>
      </c>
      <c r="L22" s="47">
        <v>43</v>
      </c>
      <c r="M22" s="47">
        <v>16</v>
      </c>
      <c r="N22" s="47">
        <f t="shared" si="2"/>
        <v>122</v>
      </c>
      <c r="O22" s="13">
        <v>0</v>
      </c>
      <c r="P22" s="13"/>
      <c r="Q22" s="248"/>
      <c r="T22" s="13"/>
    </row>
    <row r="23" spans="1:20" ht="12.75">
      <c r="A23" s="44">
        <v>18</v>
      </c>
      <c r="B23" s="47" t="s">
        <v>21</v>
      </c>
      <c r="C23" s="47">
        <v>1025</v>
      </c>
      <c r="D23" s="47">
        <v>1244</v>
      </c>
      <c r="E23" s="47">
        <v>907</v>
      </c>
      <c r="F23" s="47">
        <f t="shared" si="0"/>
        <v>3176</v>
      </c>
      <c r="G23" s="47">
        <v>44</v>
      </c>
      <c r="H23" s="47">
        <v>1</v>
      </c>
      <c r="I23" s="47">
        <v>0</v>
      </c>
      <c r="J23" s="47">
        <f t="shared" si="1"/>
        <v>45</v>
      </c>
      <c r="K23" s="47">
        <v>228</v>
      </c>
      <c r="L23" s="47">
        <v>160</v>
      </c>
      <c r="M23" s="47">
        <v>73</v>
      </c>
      <c r="N23" s="47">
        <f t="shared" si="2"/>
        <v>461</v>
      </c>
      <c r="O23" s="13">
        <v>0</v>
      </c>
      <c r="P23" s="13"/>
      <c r="Q23" s="248"/>
      <c r="T23" s="13"/>
    </row>
    <row r="24" spans="1:20" ht="12.75">
      <c r="A24" s="44">
        <v>19</v>
      </c>
      <c r="B24" s="47" t="s">
        <v>19</v>
      </c>
      <c r="C24" s="47">
        <v>0</v>
      </c>
      <c r="D24" s="47">
        <v>0</v>
      </c>
      <c r="E24" s="47">
        <v>0</v>
      </c>
      <c r="F24" s="47">
        <f t="shared" si="0"/>
        <v>0</v>
      </c>
      <c r="G24" s="47">
        <v>0</v>
      </c>
      <c r="H24" s="47">
        <v>0</v>
      </c>
      <c r="I24" s="47">
        <v>0</v>
      </c>
      <c r="J24" s="47">
        <f t="shared" si="1"/>
        <v>0</v>
      </c>
      <c r="K24" s="47">
        <v>0</v>
      </c>
      <c r="L24" s="47">
        <v>0</v>
      </c>
      <c r="M24" s="47">
        <v>0</v>
      </c>
      <c r="N24" s="47">
        <f t="shared" si="2"/>
        <v>0</v>
      </c>
      <c r="O24" s="13"/>
      <c r="P24" s="13"/>
      <c r="Q24" s="248"/>
      <c r="T24" s="13"/>
    </row>
    <row r="25" spans="1:20" ht="12.75">
      <c r="A25" s="44">
        <v>20</v>
      </c>
      <c r="B25" s="47" t="s">
        <v>118</v>
      </c>
      <c r="C25" s="47">
        <v>0</v>
      </c>
      <c r="D25" s="47">
        <v>0</v>
      </c>
      <c r="E25" s="47">
        <v>0</v>
      </c>
      <c r="F25" s="47">
        <f t="shared" si="0"/>
        <v>0</v>
      </c>
      <c r="G25" s="47">
        <v>0</v>
      </c>
      <c r="H25" s="47">
        <v>0</v>
      </c>
      <c r="I25" s="47">
        <v>0</v>
      </c>
      <c r="J25" s="47">
        <f t="shared" si="1"/>
        <v>0</v>
      </c>
      <c r="K25" s="47">
        <v>0</v>
      </c>
      <c r="L25" s="47">
        <v>0</v>
      </c>
      <c r="M25" s="47">
        <v>0</v>
      </c>
      <c r="N25" s="47">
        <f t="shared" si="2"/>
        <v>0</v>
      </c>
      <c r="O25" s="13">
        <v>0</v>
      </c>
      <c r="P25" s="13"/>
      <c r="Q25" s="248"/>
      <c r="T25" s="13"/>
    </row>
    <row r="26" spans="1:20" s="178" customFormat="1" ht="14.25">
      <c r="A26" s="151"/>
      <c r="B26" s="126" t="s">
        <v>210</v>
      </c>
      <c r="C26" s="126">
        <f aca="true" t="shared" si="3" ref="C26:M26">SUM(C6:C25)</f>
        <v>2909</v>
      </c>
      <c r="D26" s="126">
        <f t="shared" si="3"/>
        <v>2347</v>
      </c>
      <c r="E26" s="126">
        <f t="shared" si="3"/>
        <v>1091</v>
      </c>
      <c r="F26" s="126">
        <f t="shared" si="0"/>
        <v>6347</v>
      </c>
      <c r="G26" s="126">
        <f t="shared" si="3"/>
        <v>1023</v>
      </c>
      <c r="H26" s="126">
        <f t="shared" si="3"/>
        <v>952</v>
      </c>
      <c r="I26" s="126">
        <f t="shared" si="3"/>
        <v>485</v>
      </c>
      <c r="J26" s="126">
        <f t="shared" si="3"/>
        <v>2460</v>
      </c>
      <c r="K26" s="126">
        <f t="shared" si="3"/>
        <v>1171</v>
      </c>
      <c r="L26" s="126">
        <f t="shared" si="3"/>
        <v>1465</v>
      </c>
      <c r="M26" s="126">
        <f t="shared" si="3"/>
        <v>571</v>
      </c>
      <c r="N26" s="126">
        <f t="shared" si="2"/>
        <v>3207</v>
      </c>
      <c r="O26" s="157"/>
      <c r="P26" s="157"/>
      <c r="Q26" s="249"/>
      <c r="R26" s="157"/>
      <c r="T26" s="157"/>
    </row>
    <row r="27" spans="1:20" ht="12.75">
      <c r="A27" s="44">
        <v>21</v>
      </c>
      <c r="B27" s="47" t="s">
        <v>23</v>
      </c>
      <c r="C27" s="47">
        <v>2</v>
      </c>
      <c r="D27" s="47">
        <v>0</v>
      </c>
      <c r="E27" s="47">
        <v>0</v>
      </c>
      <c r="F27" s="47">
        <f t="shared" si="0"/>
        <v>2</v>
      </c>
      <c r="G27" s="47">
        <v>0</v>
      </c>
      <c r="H27" s="47">
        <v>0</v>
      </c>
      <c r="I27" s="47">
        <v>0</v>
      </c>
      <c r="J27" s="47">
        <f aca="true" t="shared" si="4" ref="J27:J44">G27+H27+I27</f>
        <v>0</v>
      </c>
      <c r="K27" s="47">
        <v>0</v>
      </c>
      <c r="L27" s="47">
        <v>0</v>
      </c>
      <c r="M27" s="47">
        <v>0</v>
      </c>
      <c r="N27" s="47">
        <f t="shared" si="2"/>
        <v>0</v>
      </c>
      <c r="O27" s="13"/>
      <c r="P27" s="13"/>
      <c r="Q27" s="248"/>
      <c r="T27" s="13"/>
    </row>
    <row r="28" spans="1:20" ht="12.75">
      <c r="A28" s="44">
        <v>22</v>
      </c>
      <c r="B28" s="47" t="s">
        <v>245</v>
      </c>
      <c r="C28" s="47">
        <v>0</v>
      </c>
      <c r="D28" s="47">
        <v>0</v>
      </c>
      <c r="E28" s="47">
        <v>0</v>
      </c>
      <c r="F28" s="47">
        <f t="shared" si="0"/>
        <v>0</v>
      </c>
      <c r="G28" s="47">
        <v>0</v>
      </c>
      <c r="H28" s="47">
        <v>0</v>
      </c>
      <c r="I28" s="47">
        <v>0</v>
      </c>
      <c r="J28" s="47">
        <f t="shared" si="4"/>
        <v>0</v>
      </c>
      <c r="K28" s="47">
        <v>0</v>
      </c>
      <c r="L28" s="47">
        <v>0</v>
      </c>
      <c r="M28" s="47">
        <v>0</v>
      </c>
      <c r="N28" s="47">
        <f t="shared" si="2"/>
        <v>0</v>
      </c>
      <c r="O28" s="13"/>
      <c r="P28" s="13"/>
      <c r="Q28" s="248"/>
      <c r="T28" s="13"/>
    </row>
    <row r="29" spans="1:20" ht="12.75">
      <c r="A29" s="44">
        <v>23</v>
      </c>
      <c r="B29" s="47" t="s">
        <v>160</v>
      </c>
      <c r="C29" s="47">
        <v>14</v>
      </c>
      <c r="D29" s="47">
        <v>0</v>
      </c>
      <c r="E29" s="47">
        <v>18</v>
      </c>
      <c r="F29" s="47">
        <f t="shared" si="0"/>
        <v>32</v>
      </c>
      <c r="G29" s="47">
        <v>0</v>
      </c>
      <c r="H29" s="47">
        <v>0</v>
      </c>
      <c r="I29" s="47">
        <v>0</v>
      </c>
      <c r="J29" s="47">
        <f t="shared" si="4"/>
        <v>0</v>
      </c>
      <c r="K29" s="47">
        <v>0</v>
      </c>
      <c r="L29" s="47">
        <v>0</v>
      </c>
      <c r="M29" s="47">
        <v>0</v>
      </c>
      <c r="N29" s="47">
        <f t="shared" si="2"/>
        <v>0</v>
      </c>
      <c r="O29" s="13"/>
      <c r="P29" s="13"/>
      <c r="Q29" s="248"/>
      <c r="T29" s="13"/>
    </row>
    <row r="30" spans="1:20" ht="12.75">
      <c r="A30" s="44">
        <v>24</v>
      </c>
      <c r="B30" s="47" t="s">
        <v>22</v>
      </c>
      <c r="C30" s="47">
        <v>0</v>
      </c>
      <c r="D30" s="47">
        <v>0</v>
      </c>
      <c r="E30" s="47">
        <v>0</v>
      </c>
      <c r="F30" s="47">
        <f t="shared" si="0"/>
        <v>0</v>
      </c>
      <c r="G30" s="47">
        <v>0</v>
      </c>
      <c r="H30" s="47">
        <v>0</v>
      </c>
      <c r="I30" s="47">
        <v>0</v>
      </c>
      <c r="J30" s="47">
        <f t="shared" si="4"/>
        <v>0</v>
      </c>
      <c r="K30" s="47">
        <v>0</v>
      </c>
      <c r="L30" s="47">
        <v>0</v>
      </c>
      <c r="M30" s="47">
        <v>0</v>
      </c>
      <c r="N30" s="47">
        <f t="shared" si="2"/>
        <v>0</v>
      </c>
      <c r="O30" s="13"/>
      <c r="P30" s="13"/>
      <c r="Q30" s="248"/>
      <c r="T30" s="13"/>
    </row>
    <row r="31" spans="1:20" ht="12.75">
      <c r="A31" s="44">
        <v>25</v>
      </c>
      <c r="B31" s="47" t="s">
        <v>133</v>
      </c>
      <c r="C31" s="47">
        <v>18</v>
      </c>
      <c r="D31" s="47">
        <v>9</v>
      </c>
      <c r="E31" s="47">
        <v>10</v>
      </c>
      <c r="F31" s="47">
        <f t="shared" si="0"/>
        <v>37</v>
      </c>
      <c r="G31" s="47">
        <v>0</v>
      </c>
      <c r="H31" s="47">
        <v>0</v>
      </c>
      <c r="I31" s="47">
        <v>0</v>
      </c>
      <c r="J31" s="47">
        <f t="shared" si="4"/>
        <v>0</v>
      </c>
      <c r="K31" s="47">
        <v>0</v>
      </c>
      <c r="L31" s="47">
        <v>0</v>
      </c>
      <c r="M31" s="47">
        <v>0</v>
      </c>
      <c r="N31" s="47">
        <f t="shared" si="2"/>
        <v>0</v>
      </c>
      <c r="O31" s="13">
        <v>164.7</v>
      </c>
      <c r="P31" s="13"/>
      <c r="Q31" s="248"/>
      <c r="R31" s="227"/>
      <c r="S31" s="84"/>
      <c r="T31" s="14"/>
    </row>
    <row r="32" spans="1:20" ht="12.75">
      <c r="A32" s="44">
        <v>26</v>
      </c>
      <c r="B32" s="47" t="s">
        <v>18</v>
      </c>
      <c r="C32" s="47">
        <v>2948</v>
      </c>
      <c r="D32" s="47">
        <v>3953</v>
      </c>
      <c r="E32" s="47">
        <v>1205</v>
      </c>
      <c r="F32" s="47">
        <f t="shared" si="0"/>
        <v>8106</v>
      </c>
      <c r="G32" s="47">
        <v>1911</v>
      </c>
      <c r="H32" s="47">
        <v>1321</v>
      </c>
      <c r="I32" s="47">
        <v>358</v>
      </c>
      <c r="J32" s="47">
        <f t="shared" si="4"/>
        <v>3590</v>
      </c>
      <c r="K32" s="47">
        <v>94</v>
      </c>
      <c r="L32" s="47">
        <v>706</v>
      </c>
      <c r="M32" s="47">
        <v>329</v>
      </c>
      <c r="N32" s="47">
        <f t="shared" si="2"/>
        <v>1129</v>
      </c>
      <c r="O32" s="13">
        <v>0</v>
      </c>
      <c r="P32" s="13"/>
      <c r="Q32" s="248"/>
      <c r="T32" s="13"/>
    </row>
    <row r="33" spans="1:20" s="178" customFormat="1" ht="15" customHeight="1">
      <c r="A33" s="151"/>
      <c r="B33" s="126" t="s">
        <v>212</v>
      </c>
      <c r="C33" s="126">
        <f>SUM(C27:C32)</f>
        <v>2982</v>
      </c>
      <c r="D33" s="126">
        <f>SUM(D27:D32)</f>
        <v>3962</v>
      </c>
      <c r="E33" s="126">
        <f>SUM(E27:E32)</f>
        <v>1233</v>
      </c>
      <c r="F33" s="126">
        <f t="shared" si="0"/>
        <v>8177</v>
      </c>
      <c r="G33" s="126">
        <f>SUM(G27:G32)</f>
        <v>1911</v>
      </c>
      <c r="H33" s="126">
        <f>SUM(H27:H32)</f>
        <v>1321</v>
      </c>
      <c r="I33" s="126">
        <f>SUM(I27:I32)</f>
        <v>358</v>
      </c>
      <c r="J33" s="126">
        <f t="shared" si="4"/>
        <v>3590</v>
      </c>
      <c r="K33" s="126">
        <f>SUM(K27:K32)</f>
        <v>94</v>
      </c>
      <c r="L33" s="126">
        <f>SUM(L27:L32)</f>
        <v>706</v>
      </c>
      <c r="M33" s="126">
        <f>SUM(M27:M32)</f>
        <v>329</v>
      </c>
      <c r="N33" s="126">
        <f t="shared" si="2"/>
        <v>1129</v>
      </c>
      <c r="O33" s="157"/>
      <c r="P33" s="157"/>
      <c r="Q33" s="249"/>
      <c r="R33" s="157"/>
      <c r="T33" s="157"/>
    </row>
    <row r="34" spans="1:20" ht="12.75">
      <c r="A34" s="44">
        <v>27</v>
      </c>
      <c r="B34" s="47" t="s">
        <v>214</v>
      </c>
      <c r="C34" s="47">
        <v>0</v>
      </c>
      <c r="D34" s="47">
        <v>0</v>
      </c>
      <c r="E34" s="47">
        <v>0</v>
      </c>
      <c r="F34" s="47">
        <f t="shared" si="0"/>
        <v>0</v>
      </c>
      <c r="G34" s="47">
        <v>0</v>
      </c>
      <c r="H34" s="47">
        <v>0</v>
      </c>
      <c r="I34" s="47">
        <v>0</v>
      </c>
      <c r="J34" s="47">
        <f t="shared" si="4"/>
        <v>0</v>
      </c>
      <c r="K34" s="47">
        <v>0</v>
      </c>
      <c r="L34" s="47">
        <v>0</v>
      </c>
      <c r="M34" s="47">
        <v>0</v>
      </c>
      <c r="N34" s="47">
        <f t="shared" si="2"/>
        <v>0</v>
      </c>
      <c r="O34" s="13">
        <v>0</v>
      </c>
      <c r="P34" s="13"/>
      <c r="Q34" s="248"/>
      <c r="T34" s="13"/>
    </row>
    <row r="35" spans="1:20" ht="12.75">
      <c r="A35" s="44">
        <v>28</v>
      </c>
      <c r="B35" s="47" t="s">
        <v>205</v>
      </c>
      <c r="C35" s="47">
        <v>0</v>
      </c>
      <c r="D35" s="47">
        <v>0</v>
      </c>
      <c r="E35" s="47">
        <v>0</v>
      </c>
      <c r="F35" s="47">
        <f t="shared" si="0"/>
        <v>0</v>
      </c>
      <c r="G35" s="47">
        <v>0</v>
      </c>
      <c r="H35" s="47">
        <v>0</v>
      </c>
      <c r="I35" s="47">
        <v>0</v>
      </c>
      <c r="J35" s="47">
        <f t="shared" si="4"/>
        <v>0</v>
      </c>
      <c r="K35" s="47">
        <v>0</v>
      </c>
      <c r="L35" s="47">
        <v>0</v>
      </c>
      <c r="M35" s="47">
        <v>0</v>
      </c>
      <c r="N35" s="47">
        <f t="shared" si="2"/>
        <v>0</v>
      </c>
      <c r="O35" s="13"/>
      <c r="P35" s="13"/>
      <c r="Q35" s="248"/>
      <c r="T35" s="13"/>
    </row>
    <row r="36" spans="1:20" ht="13.5" customHeight="1">
      <c r="A36" s="44">
        <v>29</v>
      </c>
      <c r="B36" s="47" t="s">
        <v>206</v>
      </c>
      <c r="C36" s="47">
        <v>0</v>
      </c>
      <c r="D36" s="47">
        <v>0</v>
      </c>
      <c r="E36" s="47">
        <v>0</v>
      </c>
      <c r="F36" s="47">
        <f t="shared" si="0"/>
        <v>0</v>
      </c>
      <c r="G36" s="47">
        <v>0</v>
      </c>
      <c r="H36" s="47">
        <v>0</v>
      </c>
      <c r="I36" s="47">
        <v>0</v>
      </c>
      <c r="J36" s="47">
        <f t="shared" si="4"/>
        <v>0</v>
      </c>
      <c r="K36" s="47">
        <v>0</v>
      </c>
      <c r="L36" s="47">
        <v>0</v>
      </c>
      <c r="M36" s="47">
        <v>0</v>
      </c>
      <c r="N36" s="47">
        <f t="shared" si="2"/>
        <v>0</v>
      </c>
      <c r="O36" s="13">
        <v>0</v>
      </c>
      <c r="P36" s="13"/>
      <c r="Q36" s="248"/>
      <c r="T36" s="13"/>
    </row>
    <row r="37" spans="1:20" ht="12.75">
      <c r="A37" s="44">
        <v>30</v>
      </c>
      <c r="B37" s="47" t="s">
        <v>207</v>
      </c>
      <c r="C37" s="47">
        <v>0</v>
      </c>
      <c r="D37" s="47">
        <v>0</v>
      </c>
      <c r="E37" s="47">
        <v>0</v>
      </c>
      <c r="F37" s="47">
        <f t="shared" si="0"/>
        <v>0</v>
      </c>
      <c r="G37" s="47">
        <v>0</v>
      </c>
      <c r="H37" s="47">
        <v>0</v>
      </c>
      <c r="I37" s="47">
        <v>0</v>
      </c>
      <c r="J37" s="47">
        <f t="shared" si="4"/>
        <v>0</v>
      </c>
      <c r="K37" s="47">
        <v>0</v>
      </c>
      <c r="L37" s="47">
        <v>0</v>
      </c>
      <c r="M37" s="47">
        <v>0</v>
      </c>
      <c r="N37" s="47">
        <f t="shared" si="2"/>
        <v>0</v>
      </c>
      <c r="O37" s="13"/>
      <c r="P37" s="13"/>
      <c r="Q37" s="248"/>
      <c r="T37" s="13"/>
    </row>
    <row r="38" spans="1:20" ht="12.75">
      <c r="A38" s="88">
        <v>31</v>
      </c>
      <c r="B38" s="89" t="s">
        <v>328</v>
      </c>
      <c r="C38" s="47">
        <v>0</v>
      </c>
      <c r="D38" s="47">
        <v>0</v>
      </c>
      <c r="E38" s="47">
        <v>0</v>
      </c>
      <c r="F38" s="47">
        <f t="shared" si="0"/>
        <v>0</v>
      </c>
      <c r="G38" s="47">
        <v>0</v>
      </c>
      <c r="H38" s="47">
        <v>0</v>
      </c>
      <c r="I38" s="47">
        <v>0</v>
      </c>
      <c r="J38" s="47">
        <f t="shared" si="4"/>
        <v>0</v>
      </c>
      <c r="K38" s="47">
        <v>0</v>
      </c>
      <c r="L38" s="47">
        <v>0</v>
      </c>
      <c r="M38" s="47">
        <v>0</v>
      </c>
      <c r="N38" s="47">
        <f t="shared" si="2"/>
        <v>0</v>
      </c>
      <c r="O38" s="13"/>
      <c r="P38" s="13"/>
      <c r="Q38" s="248"/>
      <c r="T38" s="13"/>
    </row>
    <row r="39" spans="1:20" ht="12.75">
      <c r="A39" s="44">
        <v>32</v>
      </c>
      <c r="B39" s="47" t="s">
        <v>224</v>
      </c>
      <c r="C39" s="47">
        <v>12</v>
      </c>
      <c r="D39" s="47">
        <v>0</v>
      </c>
      <c r="E39" s="47">
        <v>0</v>
      </c>
      <c r="F39" s="47">
        <f t="shared" si="0"/>
        <v>12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2"/>
        <v>0</v>
      </c>
      <c r="O39" s="13">
        <v>0</v>
      </c>
      <c r="P39" s="13"/>
      <c r="Q39" s="248"/>
      <c r="T39" s="13"/>
    </row>
    <row r="40" spans="1:20" ht="12.75">
      <c r="A40" s="44">
        <v>33</v>
      </c>
      <c r="B40" s="47" t="s">
        <v>236</v>
      </c>
      <c r="C40" s="47">
        <v>1</v>
      </c>
      <c r="D40" s="47">
        <v>1</v>
      </c>
      <c r="E40" s="47">
        <v>15</v>
      </c>
      <c r="F40" s="47">
        <f t="shared" si="0"/>
        <v>17</v>
      </c>
      <c r="G40" s="47">
        <v>0</v>
      </c>
      <c r="H40" s="47">
        <v>0</v>
      </c>
      <c r="I40" s="47">
        <v>0</v>
      </c>
      <c r="J40" s="47">
        <f t="shared" si="4"/>
        <v>0</v>
      </c>
      <c r="K40" s="47">
        <v>0</v>
      </c>
      <c r="L40" s="47">
        <v>0</v>
      </c>
      <c r="M40" s="47">
        <v>0</v>
      </c>
      <c r="N40" s="47">
        <f t="shared" si="2"/>
        <v>0</v>
      </c>
      <c r="O40" s="13">
        <v>64.48</v>
      </c>
      <c r="P40" s="13"/>
      <c r="Q40" s="248"/>
      <c r="T40" s="13"/>
    </row>
    <row r="41" spans="1:20" ht="12.75">
      <c r="A41" s="44">
        <v>34</v>
      </c>
      <c r="B41" s="47" t="s">
        <v>24</v>
      </c>
      <c r="C41" s="47">
        <v>0</v>
      </c>
      <c r="D41" s="47">
        <v>0</v>
      </c>
      <c r="E41" s="47">
        <v>4</v>
      </c>
      <c r="F41" s="47">
        <f t="shared" si="0"/>
        <v>4</v>
      </c>
      <c r="G41" s="47">
        <v>0</v>
      </c>
      <c r="H41" s="47">
        <v>0</v>
      </c>
      <c r="I41" s="47">
        <v>0</v>
      </c>
      <c r="J41" s="47">
        <f t="shared" si="4"/>
        <v>0</v>
      </c>
      <c r="K41" s="47">
        <v>0</v>
      </c>
      <c r="L41" s="47">
        <v>0</v>
      </c>
      <c r="M41" s="47">
        <v>0</v>
      </c>
      <c r="N41" s="47">
        <f t="shared" si="2"/>
        <v>0</v>
      </c>
      <c r="O41" s="13">
        <v>0</v>
      </c>
      <c r="P41" s="13"/>
      <c r="Q41" s="248"/>
      <c r="T41" s="13"/>
    </row>
    <row r="42" spans="1:20" ht="12.75">
      <c r="A42" s="44">
        <v>35</v>
      </c>
      <c r="B42" s="47" t="s">
        <v>209</v>
      </c>
      <c r="C42" s="47">
        <v>0</v>
      </c>
      <c r="D42" s="47">
        <v>0</v>
      </c>
      <c r="E42" s="47">
        <v>0</v>
      </c>
      <c r="F42" s="47">
        <f t="shared" si="0"/>
        <v>0</v>
      </c>
      <c r="G42" s="47">
        <v>0</v>
      </c>
      <c r="H42" s="47">
        <v>0</v>
      </c>
      <c r="I42" s="47">
        <v>0</v>
      </c>
      <c r="J42" s="47">
        <f t="shared" si="4"/>
        <v>0</v>
      </c>
      <c r="K42" s="47">
        <v>0</v>
      </c>
      <c r="L42" s="47">
        <v>0</v>
      </c>
      <c r="M42" s="47">
        <v>0</v>
      </c>
      <c r="N42" s="47">
        <f t="shared" si="2"/>
        <v>0</v>
      </c>
      <c r="O42" s="13"/>
      <c r="P42" s="13"/>
      <c r="Q42" s="248"/>
      <c r="T42" s="13"/>
    </row>
    <row r="43" spans="1:20" ht="12.75">
      <c r="A43" s="44">
        <v>36</v>
      </c>
      <c r="B43" s="47" t="s">
        <v>329</v>
      </c>
      <c r="C43" s="47">
        <v>0</v>
      </c>
      <c r="D43" s="47">
        <v>0</v>
      </c>
      <c r="E43" s="47">
        <v>0</v>
      </c>
      <c r="F43" s="47">
        <f>C43+D43+E43</f>
        <v>0</v>
      </c>
      <c r="G43" s="47">
        <v>0</v>
      </c>
      <c r="H43" s="47">
        <v>0</v>
      </c>
      <c r="I43" s="47">
        <v>0</v>
      </c>
      <c r="J43" s="47">
        <f>G43+H43+I43</f>
        <v>0</v>
      </c>
      <c r="K43" s="47">
        <v>0</v>
      </c>
      <c r="L43" s="47">
        <v>0</v>
      </c>
      <c r="M43" s="47">
        <v>0</v>
      </c>
      <c r="N43" s="47">
        <f>K43+L43+M43</f>
        <v>0</v>
      </c>
      <c r="O43" s="13"/>
      <c r="P43" s="13"/>
      <c r="Q43" s="248"/>
      <c r="T43" s="13"/>
    </row>
    <row r="44" spans="1:20" ht="12.75">
      <c r="A44" s="44">
        <v>37</v>
      </c>
      <c r="B44" s="47" t="s">
        <v>331</v>
      </c>
      <c r="C44" s="47">
        <v>0</v>
      </c>
      <c r="D44" s="47">
        <v>0</v>
      </c>
      <c r="E44" s="47">
        <v>10</v>
      </c>
      <c r="F44" s="47">
        <f t="shared" si="0"/>
        <v>10</v>
      </c>
      <c r="G44" s="47">
        <v>0</v>
      </c>
      <c r="H44" s="47">
        <v>0</v>
      </c>
      <c r="I44" s="47">
        <v>0</v>
      </c>
      <c r="J44" s="47">
        <f t="shared" si="4"/>
        <v>0</v>
      </c>
      <c r="K44" s="47">
        <v>0</v>
      </c>
      <c r="L44" s="47">
        <v>0</v>
      </c>
      <c r="M44" s="47">
        <v>0</v>
      </c>
      <c r="N44" s="47">
        <f t="shared" si="2"/>
        <v>0</v>
      </c>
      <c r="O44" s="13"/>
      <c r="P44" s="13"/>
      <c r="Q44" s="248"/>
      <c r="T44" s="13"/>
    </row>
    <row r="45" spans="1:20" s="178" customFormat="1" ht="14.25">
      <c r="A45" s="151"/>
      <c r="B45" s="126" t="s">
        <v>211</v>
      </c>
      <c r="C45" s="126">
        <f aca="true" t="shared" si="5" ref="C45:N45">SUM(C34:C44)</f>
        <v>13</v>
      </c>
      <c r="D45" s="126">
        <f t="shared" si="5"/>
        <v>1</v>
      </c>
      <c r="E45" s="126">
        <f t="shared" si="5"/>
        <v>29</v>
      </c>
      <c r="F45" s="126">
        <f t="shared" si="5"/>
        <v>43</v>
      </c>
      <c r="G45" s="126">
        <f t="shared" si="5"/>
        <v>0</v>
      </c>
      <c r="H45" s="126">
        <f t="shared" si="5"/>
        <v>0</v>
      </c>
      <c r="I45" s="126">
        <f t="shared" si="5"/>
        <v>0</v>
      </c>
      <c r="J45" s="126">
        <f t="shared" si="5"/>
        <v>0</v>
      </c>
      <c r="K45" s="126">
        <f t="shared" si="5"/>
        <v>0</v>
      </c>
      <c r="L45" s="126">
        <f t="shared" si="5"/>
        <v>0</v>
      </c>
      <c r="M45" s="126">
        <f t="shared" si="5"/>
        <v>0</v>
      </c>
      <c r="N45" s="126">
        <f t="shared" si="5"/>
        <v>0</v>
      </c>
      <c r="O45" s="157"/>
      <c r="P45" s="157"/>
      <c r="Q45" s="158"/>
      <c r="R45" s="157"/>
      <c r="T45" s="157"/>
    </row>
    <row r="46" spans="1:20" s="178" customFormat="1" ht="19.5" customHeight="1">
      <c r="A46" s="151"/>
      <c r="B46" s="152" t="s">
        <v>117</v>
      </c>
      <c r="C46" s="126">
        <f aca="true" t="shared" si="6" ref="C46:N46">C26+C33+C45</f>
        <v>5904</v>
      </c>
      <c r="D46" s="126">
        <f t="shared" si="6"/>
        <v>6310</v>
      </c>
      <c r="E46" s="126">
        <f t="shared" si="6"/>
        <v>2353</v>
      </c>
      <c r="F46" s="126">
        <f t="shared" si="6"/>
        <v>14567</v>
      </c>
      <c r="G46" s="126">
        <f t="shared" si="6"/>
        <v>2934</v>
      </c>
      <c r="H46" s="126">
        <f t="shared" si="6"/>
        <v>2273</v>
      </c>
      <c r="I46" s="126">
        <f t="shared" si="6"/>
        <v>843</v>
      </c>
      <c r="J46" s="126">
        <f t="shared" si="6"/>
        <v>6050</v>
      </c>
      <c r="K46" s="126">
        <f t="shared" si="6"/>
        <v>1265</v>
      </c>
      <c r="L46" s="126">
        <f t="shared" si="6"/>
        <v>2171</v>
      </c>
      <c r="M46" s="126">
        <f t="shared" si="6"/>
        <v>900</v>
      </c>
      <c r="N46" s="126">
        <f t="shared" si="6"/>
        <v>4336</v>
      </c>
      <c r="O46" s="158"/>
      <c r="P46" s="158"/>
      <c r="Q46" s="158"/>
      <c r="R46" s="157"/>
      <c r="T46" s="157"/>
    </row>
    <row r="47" spans="2:20" ht="19.5" customHeight="1">
      <c r="B47" s="228"/>
      <c r="C47" s="228"/>
      <c r="D47" s="228"/>
      <c r="O47" s="14"/>
      <c r="P47" s="14"/>
      <c r="Q47" s="14"/>
      <c r="R47" s="14"/>
      <c r="S47" s="84"/>
      <c r="T47" s="14"/>
    </row>
    <row r="48" spans="2:20" ht="19.5" customHeight="1">
      <c r="B48" s="228"/>
      <c r="C48" s="228"/>
      <c r="D48" s="228"/>
      <c r="O48" s="14"/>
      <c r="P48" s="14"/>
      <c r="Q48" s="14"/>
      <c r="R48" s="14"/>
      <c r="S48" s="84"/>
      <c r="T48" s="14"/>
    </row>
    <row r="49" spans="2:20" ht="19.5" customHeight="1">
      <c r="B49" s="228"/>
      <c r="C49" s="228"/>
      <c r="D49" s="228"/>
      <c r="O49" s="14"/>
      <c r="P49" s="14"/>
      <c r="Q49" s="14"/>
      <c r="R49" s="14"/>
      <c r="S49" s="84"/>
      <c r="T49" s="14"/>
    </row>
    <row r="50" spans="1:20" ht="15.75" customHeight="1">
      <c r="A50" s="150" t="s">
        <v>4</v>
      </c>
      <c r="B50" s="150" t="s">
        <v>5</v>
      </c>
      <c r="C50" s="475" t="s">
        <v>359</v>
      </c>
      <c r="D50" s="476"/>
      <c r="E50" s="476"/>
      <c r="F50" s="477"/>
      <c r="G50" s="475" t="s">
        <v>193</v>
      </c>
      <c r="H50" s="476"/>
      <c r="I50" s="476"/>
      <c r="J50" s="477"/>
      <c r="K50" s="475" t="s">
        <v>194</v>
      </c>
      <c r="L50" s="476"/>
      <c r="M50" s="476"/>
      <c r="N50" s="477"/>
      <c r="O50" s="14"/>
      <c r="P50" s="14"/>
      <c r="Q50" s="14"/>
      <c r="R50" s="14"/>
      <c r="S50" s="84"/>
      <c r="T50" s="14"/>
    </row>
    <row r="51" spans="1:20" ht="12.75">
      <c r="A51" s="142"/>
      <c r="B51" s="142"/>
      <c r="C51" s="110" t="s">
        <v>190</v>
      </c>
      <c r="D51" s="110" t="s">
        <v>191</v>
      </c>
      <c r="E51" s="110" t="s">
        <v>192</v>
      </c>
      <c r="F51" s="110" t="s">
        <v>3</v>
      </c>
      <c r="G51" s="110" t="s">
        <v>190</v>
      </c>
      <c r="H51" s="110" t="s">
        <v>191</v>
      </c>
      <c r="I51" s="110" t="s">
        <v>192</v>
      </c>
      <c r="J51" s="110" t="s">
        <v>3</v>
      </c>
      <c r="K51" s="110" t="s">
        <v>190</v>
      </c>
      <c r="L51" s="110" t="s">
        <v>191</v>
      </c>
      <c r="M51" s="110" t="s">
        <v>192</v>
      </c>
      <c r="N51" s="110" t="s">
        <v>3</v>
      </c>
      <c r="O51" s="14"/>
      <c r="P51" s="14"/>
      <c r="Q51" s="14"/>
      <c r="R51" s="14"/>
      <c r="S51" s="84"/>
      <c r="T51" s="14"/>
    </row>
    <row r="52" spans="1:17" ht="15.75" customHeight="1">
      <c r="A52" s="44">
        <v>38</v>
      </c>
      <c r="B52" s="47" t="s">
        <v>73</v>
      </c>
      <c r="C52" s="47">
        <v>0</v>
      </c>
      <c r="D52" s="47">
        <v>0</v>
      </c>
      <c r="E52" s="47">
        <v>0</v>
      </c>
      <c r="F52" s="47">
        <f aca="true" t="shared" si="7" ref="F52:F59">C52+D52+E52</f>
        <v>0</v>
      </c>
      <c r="G52" s="47">
        <v>0</v>
      </c>
      <c r="H52" s="47">
        <v>0</v>
      </c>
      <c r="I52" s="47">
        <v>0</v>
      </c>
      <c r="J52" s="47">
        <f aca="true" t="shared" si="8" ref="J52:J59">G52+H52+I52</f>
        <v>0</v>
      </c>
      <c r="K52" s="47">
        <v>0</v>
      </c>
      <c r="L52" s="47">
        <v>0</v>
      </c>
      <c r="M52" s="47">
        <v>0</v>
      </c>
      <c r="N52" s="47">
        <f aca="true" t="shared" si="9" ref="N52:N59">K52+L52+M52</f>
        <v>0</v>
      </c>
      <c r="Q52" s="248"/>
    </row>
    <row r="53" spans="1:17" ht="15.75" customHeight="1">
      <c r="A53" s="44">
        <v>39</v>
      </c>
      <c r="B53" s="47" t="s">
        <v>250</v>
      </c>
      <c r="C53" s="47">
        <v>0</v>
      </c>
      <c r="D53" s="47">
        <v>0</v>
      </c>
      <c r="E53" s="47">
        <v>0</v>
      </c>
      <c r="F53" s="47">
        <f t="shared" si="7"/>
        <v>0</v>
      </c>
      <c r="G53" s="47">
        <v>146</v>
      </c>
      <c r="H53" s="47">
        <v>78</v>
      </c>
      <c r="I53" s="47">
        <v>12</v>
      </c>
      <c r="J53" s="47">
        <f t="shared" si="8"/>
        <v>236</v>
      </c>
      <c r="K53" s="47">
        <v>81</v>
      </c>
      <c r="L53" s="47">
        <v>56</v>
      </c>
      <c r="M53" s="47">
        <v>29</v>
      </c>
      <c r="N53" s="47">
        <f t="shared" si="9"/>
        <v>166</v>
      </c>
      <c r="Q53" s="248"/>
    </row>
    <row r="54" spans="1:17" ht="15.75" customHeight="1">
      <c r="A54" s="44">
        <v>40</v>
      </c>
      <c r="B54" s="47" t="s">
        <v>28</v>
      </c>
      <c r="C54" s="47">
        <v>0</v>
      </c>
      <c r="D54" s="47">
        <v>0</v>
      </c>
      <c r="E54" s="47">
        <v>0</v>
      </c>
      <c r="F54" s="47">
        <f t="shared" si="7"/>
        <v>0</v>
      </c>
      <c r="G54" s="47">
        <v>24</v>
      </c>
      <c r="H54" s="47">
        <v>10</v>
      </c>
      <c r="I54" s="47">
        <v>2</v>
      </c>
      <c r="J54" s="47">
        <f t="shared" si="8"/>
        <v>36</v>
      </c>
      <c r="K54" s="47">
        <v>8</v>
      </c>
      <c r="L54" s="47">
        <v>0</v>
      </c>
      <c r="M54" s="47">
        <v>0</v>
      </c>
      <c r="N54" s="47">
        <f t="shared" si="9"/>
        <v>8</v>
      </c>
      <c r="Q54" s="248"/>
    </row>
    <row r="55" spans="1:17" ht="15.75" customHeight="1">
      <c r="A55" s="44">
        <v>41</v>
      </c>
      <c r="B55" s="47" t="s">
        <v>217</v>
      </c>
      <c r="C55" s="47">
        <v>0</v>
      </c>
      <c r="D55" s="47">
        <v>0</v>
      </c>
      <c r="E55" s="47">
        <v>0</v>
      </c>
      <c r="F55" s="47">
        <f t="shared" si="7"/>
        <v>0</v>
      </c>
      <c r="G55" s="47">
        <v>28</v>
      </c>
      <c r="H55" s="47">
        <v>76</v>
      </c>
      <c r="I55" s="47">
        <v>13</v>
      </c>
      <c r="J55" s="47">
        <f t="shared" si="8"/>
        <v>117</v>
      </c>
      <c r="K55" s="47">
        <v>20</v>
      </c>
      <c r="L55" s="47">
        <v>67</v>
      </c>
      <c r="M55" s="47">
        <v>6</v>
      </c>
      <c r="N55" s="47">
        <f t="shared" si="9"/>
        <v>93</v>
      </c>
      <c r="Q55" s="248"/>
    </row>
    <row r="56" spans="1:17" ht="15.75" customHeight="1">
      <c r="A56" s="44">
        <v>42</v>
      </c>
      <c r="B56" s="47" t="s">
        <v>27</v>
      </c>
      <c r="C56" s="47">
        <v>0</v>
      </c>
      <c r="D56" s="47">
        <v>0</v>
      </c>
      <c r="E56" s="47">
        <v>0</v>
      </c>
      <c r="F56" s="47">
        <f t="shared" si="7"/>
        <v>0</v>
      </c>
      <c r="G56" s="47">
        <v>0</v>
      </c>
      <c r="H56" s="47">
        <v>0</v>
      </c>
      <c r="I56" s="47">
        <v>0</v>
      </c>
      <c r="J56" s="47">
        <f t="shared" si="8"/>
        <v>0</v>
      </c>
      <c r="K56" s="47">
        <v>5</v>
      </c>
      <c r="L56" s="47">
        <v>4</v>
      </c>
      <c r="M56" s="47">
        <v>0</v>
      </c>
      <c r="N56" s="47">
        <f t="shared" si="9"/>
        <v>9</v>
      </c>
      <c r="Q56" s="248"/>
    </row>
    <row r="57" spans="1:17" ht="15.75" customHeight="1">
      <c r="A57" s="44">
        <v>43</v>
      </c>
      <c r="B57" s="47" t="s">
        <v>344</v>
      </c>
      <c r="C57" s="47">
        <v>0</v>
      </c>
      <c r="D57" s="47">
        <v>0</v>
      </c>
      <c r="E57" s="47">
        <v>0</v>
      </c>
      <c r="F57" s="47">
        <f t="shared" si="7"/>
        <v>0</v>
      </c>
      <c r="G57" s="47">
        <v>221</v>
      </c>
      <c r="H57" s="47">
        <v>387</v>
      </c>
      <c r="I57" s="47">
        <v>1</v>
      </c>
      <c r="J57" s="47">
        <f t="shared" si="8"/>
        <v>609</v>
      </c>
      <c r="K57" s="47">
        <v>52</v>
      </c>
      <c r="L57" s="47">
        <v>67</v>
      </c>
      <c r="M57" s="47">
        <v>1</v>
      </c>
      <c r="N57" s="47">
        <f t="shared" si="9"/>
        <v>120</v>
      </c>
      <c r="Q57" s="248"/>
    </row>
    <row r="58" spans="1:17" ht="15.75" customHeight="1">
      <c r="A58" s="44">
        <v>44</v>
      </c>
      <c r="B58" s="47" t="s">
        <v>25</v>
      </c>
      <c r="C58" s="47">
        <v>0</v>
      </c>
      <c r="D58" s="47">
        <v>0</v>
      </c>
      <c r="E58" s="47">
        <v>0</v>
      </c>
      <c r="F58" s="47">
        <f t="shared" si="7"/>
        <v>0</v>
      </c>
      <c r="G58" s="47">
        <v>3</v>
      </c>
      <c r="H58" s="47">
        <v>6</v>
      </c>
      <c r="I58" s="47">
        <v>0</v>
      </c>
      <c r="J58" s="47">
        <f t="shared" si="8"/>
        <v>9</v>
      </c>
      <c r="K58" s="47">
        <v>21</v>
      </c>
      <c r="L58" s="47">
        <v>36</v>
      </c>
      <c r="M58" s="47">
        <v>4</v>
      </c>
      <c r="N58" s="47">
        <f t="shared" si="9"/>
        <v>61</v>
      </c>
      <c r="Q58" s="248"/>
    </row>
    <row r="59" spans="1:17" ht="15.75" customHeight="1">
      <c r="A59" s="44">
        <v>45</v>
      </c>
      <c r="B59" s="47" t="s">
        <v>26</v>
      </c>
      <c r="C59" s="47">
        <v>0</v>
      </c>
      <c r="D59" s="47">
        <v>0</v>
      </c>
      <c r="E59" s="47">
        <v>0</v>
      </c>
      <c r="F59" s="47">
        <f t="shared" si="7"/>
        <v>0</v>
      </c>
      <c r="G59" s="47">
        <v>3</v>
      </c>
      <c r="H59" s="47">
        <v>20</v>
      </c>
      <c r="I59" s="47">
        <v>0</v>
      </c>
      <c r="J59" s="47">
        <f t="shared" si="8"/>
        <v>23</v>
      </c>
      <c r="K59" s="47">
        <v>3</v>
      </c>
      <c r="L59" s="47">
        <v>4</v>
      </c>
      <c r="M59" s="47">
        <v>0</v>
      </c>
      <c r="N59" s="47">
        <f t="shared" si="9"/>
        <v>7</v>
      </c>
      <c r="Q59" s="248"/>
    </row>
    <row r="60" spans="1:18" s="178" customFormat="1" ht="15.75" customHeight="1">
      <c r="A60" s="44"/>
      <c r="B60" s="152" t="s">
        <v>117</v>
      </c>
      <c r="C60" s="126">
        <f aca="true" t="shared" si="10" ref="C60:N60">SUM(C52:C59)</f>
        <v>0</v>
      </c>
      <c r="D60" s="126">
        <f t="shared" si="10"/>
        <v>0</v>
      </c>
      <c r="E60" s="126">
        <f t="shared" si="10"/>
        <v>0</v>
      </c>
      <c r="F60" s="126">
        <f t="shared" si="10"/>
        <v>0</v>
      </c>
      <c r="G60" s="126">
        <f t="shared" si="10"/>
        <v>425</v>
      </c>
      <c r="H60" s="126">
        <f t="shared" si="10"/>
        <v>577</v>
      </c>
      <c r="I60" s="126">
        <f t="shared" si="10"/>
        <v>28</v>
      </c>
      <c r="J60" s="126">
        <f t="shared" si="10"/>
        <v>1030</v>
      </c>
      <c r="K60" s="126">
        <f t="shared" si="10"/>
        <v>190</v>
      </c>
      <c r="L60" s="126">
        <f t="shared" si="10"/>
        <v>234</v>
      </c>
      <c r="M60" s="126">
        <f t="shared" si="10"/>
        <v>40</v>
      </c>
      <c r="N60" s="126">
        <f t="shared" si="10"/>
        <v>464</v>
      </c>
      <c r="O60" s="158"/>
      <c r="P60" s="158"/>
      <c r="R60" s="157"/>
    </row>
    <row r="61" spans="1:14" ht="15.75" customHeight="1">
      <c r="A61" s="44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</row>
    <row r="62" spans="1:14" ht="15.75" customHeight="1">
      <c r="A62" s="44">
        <v>46</v>
      </c>
      <c r="B62" s="47" t="s">
        <v>29</v>
      </c>
      <c r="C62" s="47">
        <v>0</v>
      </c>
      <c r="D62" s="47">
        <v>0</v>
      </c>
      <c r="E62" s="47">
        <v>0</v>
      </c>
      <c r="F62" s="47">
        <f>C62+D62+E62</f>
        <v>0</v>
      </c>
      <c r="G62" s="47">
        <v>0</v>
      </c>
      <c r="H62" s="47">
        <v>0</v>
      </c>
      <c r="I62" s="47">
        <v>0</v>
      </c>
      <c r="J62" s="47">
        <f>G62+H62+I62</f>
        <v>0</v>
      </c>
      <c r="K62" s="47">
        <v>0</v>
      </c>
      <c r="L62" s="47">
        <v>0</v>
      </c>
      <c r="M62" s="47">
        <v>0</v>
      </c>
      <c r="N62" s="47">
        <f>K62+L62+M62</f>
        <v>0</v>
      </c>
    </row>
    <row r="63" spans="1:14" ht="15.75" customHeight="1">
      <c r="A63" s="44">
        <v>47</v>
      </c>
      <c r="B63" s="47" t="s">
        <v>124</v>
      </c>
      <c r="C63" s="47">
        <v>0</v>
      </c>
      <c r="D63" s="47">
        <v>0</v>
      </c>
      <c r="E63" s="47">
        <v>0</v>
      </c>
      <c r="F63" s="47">
        <f>C63+D63+E63</f>
        <v>0</v>
      </c>
      <c r="G63" s="47">
        <v>0</v>
      </c>
      <c r="H63" s="47">
        <v>0</v>
      </c>
      <c r="I63" s="47">
        <v>0</v>
      </c>
      <c r="J63" s="47">
        <f>G63+H63+I63</f>
        <v>0</v>
      </c>
      <c r="K63" s="47">
        <v>0</v>
      </c>
      <c r="L63" s="47">
        <v>0</v>
      </c>
      <c r="M63" s="47">
        <v>0</v>
      </c>
      <c r="N63" s="47">
        <f>K63+L63+M63</f>
        <v>0</v>
      </c>
    </row>
    <row r="64" spans="1:18" s="178" customFormat="1" ht="15.75" customHeight="1">
      <c r="A64" s="151"/>
      <c r="B64" s="152" t="s">
        <v>117</v>
      </c>
      <c r="C64" s="126">
        <f aca="true" t="shared" si="11" ref="C64:N64">SUM(C62:C63)</f>
        <v>0</v>
      </c>
      <c r="D64" s="126">
        <f t="shared" si="11"/>
        <v>0</v>
      </c>
      <c r="E64" s="126">
        <f t="shared" si="11"/>
        <v>0</v>
      </c>
      <c r="F64" s="126">
        <f t="shared" si="11"/>
        <v>0</v>
      </c>
      <c r="G64" s="126">
        <f>SUM(G62:G63)</f>
        <v>0</v>
      </c>
      <c r="H64" s="126">
        <f>SUM(H62:H63)</f>
        <v>0</v>
      </c>
      <c r="I64" s="126">
        <f>SUM(I62:I63)</f>
        <v>0</v>
      </c>
      <c r="J64" s="126">
        <f t="shared" si="11"/>
        <v>0</v>
      </c>
      <c r="K64" s="126">
        <f t="shared" si="11"/>
        <v>0</v>
      </c>
      <c r="L64" s="126">
        <f t="shared" si="11"/>
        <v>0</v>
      </c>
      <c r="M64" s="126">
        <f t="shared" si="11"/>
        <v>0</v>
      </c>
      <c r="N64" s="126">
        <f t="shared" si="11"/>
        <v>0</v>
      </c>
      <c r="O64" s="158"/>
      <c r="P64" s="158"/>
      <c r="R64" s="157"/>
    </row>
    <row r="65" spans="1:18" s="178" customFormat="1" ht="15.75" customHeight="1">
      <c r="A65" s="151"/>
      <c r="B65" s="152" t="s">
        <v>30</v>
      </c>
      <c r="C65" s="126">
        <f aca="true" t="shared" si="12" ref="C65:N65">+C46+C60+C64</f>
        <v>5904</v>
      </c>
      <c r="D65" s="126">
        <f t="shared" si="12"/>
        <v>6310</v>
      </c>
      <c r="E65" s="126">
        <f t="shared" si="12"/>
        <v>2353</v>
      </c>
      <c r="F65" s="126">
        <f t="shared" si="12"/>
        <v>14567</v>
      </c>
      <c r="G65" s="126">
        <f t="shared" si="12"/>
        <v>3359</v>
      </c>
      <c r="H65" s="126">
        <f t="shared" si="12"/>
        <v>2850</v>
      </c>
      <c r="I65" s="126">
        <f t="shared" si="12"/>
        <v>871</v>
      </c>
      <c r="J65" s="126">
        <f t="shared" si="12"/>
        <v>7080</v>
      </c>
      <c r="K65" s="126">
        <f t="shared" si="12"/>
        <v>1455</v>
      </c>
      <c r="L65" s="126">
        <f t="shared" si="12"/>
        <v>2405</v>
      </c>
      <c r="M65" s="126">
        <f t="shared" si="12"/>
        <v>940</v>
      </c>
      <c r="N65" s="126">
        <f t="shared" si="12"/>
        <v>4800</v>
      </c>
      <c r="O65" s="158"/>
      <c r="P65" s="158"/>
      <c r="R65" s="157"/>
    </row>
    <row r="67" ht="12.75">
      <c r="B67" s="82" t="s">
        <v>385</v>
      </c>
    </row>
    <row r="68" ht="12.75">
      <c r="B68" s="149"/>
    </row>
    <row r="69" ht="12.75">
      <c r="B69" s="149"/>
    </row>
  </sheetData>
  <sheetProtection/>
  <mergeCells count="6">
    <mergeCell ref="C4:F4"/>
    <mergeCell ref="G4:J4"/>
    <mergeCell ref="K4:N4"/>
    <mergeCell ref="C50:F50"/>
    <mergeCell ref="G50:J50"/>
    <mergeCell ref="K50:N50"/>
  </mergeCells>
  <printOptions gridLines="1" horizontalCentered="1"/>
  <pageMargins left="0.35433070866141736" right="0.35433070866141736" top="0.984251968503937" bottom="0.984251968503937" header="0.5118110236220472" footer="0.5118110236220472"/>
  <pageSetup blackAndWhite="1" horizontalDpi="300" verticalDpi="300" orientation="landscape" paperSize="9" scale="70" r:id="rId2"/>
  <rowBreaks count="1" manualBreakCount="1">
    <brk id="46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CREATIVE 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ASHISH (CREATIVE COMPURTERS BHOPAL)</dc:creator>
  <cp:keywords/>
  <dc:description/>
  <cp:lastModifiedBy>DIFMPServer</cp:lastModifiedBy>
  <cp:lastPrinted>2011-03-16T10:25:02Z</cp:lastPrinted>
  <dcterms:created xsi:type="dcterms:W3CDTF">2000-09-03T20:56:37Z</dcterms:created>
  <dcterms:modified xsi:type="dcterms:W3CDTF">2011-03-23T06:42:53Z</dcterms:modified>
  <cp:category/>
  <cp:version/>
  <cp:contentType/>
  <cp:contentStatus/>
</cp:coreProperties>
</file>